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zım\Desktop\Ads\"/>
    </mc:Choice>
  </mc:AlternateContent>
  <xr:revisionPtr revIDLastSave="0" documentId="13_ncr:1_{B4C5FA7D-1039-49DD-A045-D70B13A7A6F8}" xr6:coauthVersionLast="47" xr6:coauthVersionMax="47" xr10:uidLastSave="{00000000-0000-0000-0000-000000000000}"/>
  <bookViews>
    <workbookView xWindow="-120" yWindow="-120" windowWidth="20730" windowHeight="11040" xr2:uid="{0FF21237-3148-4DEF-93C0-4B3FF68E4336}"/>
  </bookViews>
  <sheets>
    <sheet name="2022 - 2023 Genel Rapor" sheetId="1" r:id="rId1"/>
    <sheet name="Ocak" sheetId="4" state="hidden" r:id="rId2"/>
    <sheet name="Şubat" sheetId="5" state="hidden" r:id="rId3"/>
    <sheet name="G2" sheetId="3" state="hidden" r:id="rId4"/>
    <sheet name="Aralık" sheetId="2" state="hidden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5" i="1" l="1"/>
  <c r="L6" i="1"/>
  <c r="L22" i="1" s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4" i="1"/>
  <c r="J22" i="1" s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4" i="1"/>
  <c r="I22" i="1" s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4" i="1"/>
  <c r="H22" i="1" s="1"/>
  <c r="G5" i="1"/>
  <c r="G6" i="1"/>
  <c r="G22" i="1" s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4" i="1"/>
  <c r="C22" i="1" s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4" i="1"/>
  <c r="B22" i="1" s="1"/>
  <c r="F6" i="5"/>
  <c r="H6" i="5" s="1"/>
  <c r="D6" i="5"/>
  <c r="G6" i="5" s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4" i="1"/>
  <c r="P21" i="3"/>
  <c r="O21" i="3"/>
  <c r="N21" i="3"/>
  <c r="M21" i="3"/>
  <c r="L21" i="3"/>
  <c r="K21" i="3"/>
  <c r="J21" i="3"/>
  <c r="I21" i="3"/>
  <c r="H21" i="3"/>
  <c r="G21" i="3"/>
  <c r="F21" i="3"/>
  <c r="E21" i="3"/>
  <c r="D21" i="3"/>
  <c r="C21" i="3"/>
  <c r="B21" i="3"/>
  <c r="P22" i="1"/>
  <c r="O22" i="1"/>
  <c r="N22" i="1"/>
  <c r="D22" i="1" l="1"/>
  <c r="F22" i="1"/>
  <c r="K22" i="1"/>
  <c r="M22" i="1"/>
  <c r="E22" i="1"/>
</calcChain>
</file>

<file path=xl/sharedStrings.xml><?xml version="1.0" encoding="utf-8"?>
<sst xmlns="http://schemas.openxmlformats.org/spreadsheetml/2006/main" count="185" uniqueCount="52">
  <si>
    <t xml:space="preserve">Arama Ağı </t>
  </si>
  <si>
    <t>Yeniden Pazarlama (Görüntülü)</t>
  </si>
  <si>
    <t>Max Performance (Video - Görüntülü - YouTube - Gmail)</t>
  </si>
  <si>
    <t>Oteller</t>
  </si>
  <si>
    <t>Tıklamalar</t>
  </si>
  <si>
    <t>Gösterim Sayısı</t>
  </si>
  <si>
    <t>Ortalama TBM (₺)</t>
  </si>
  <si>
    <t>Maliyet (₺)</t>
  </si>
  <si>
    <t>Tıklama Oranı</t>
  </si>
  <si>
    <t>Telefon Aramaları</t>
  </si>
  <si>
    <t>Gösterim</t>
  </si>
  <si>
    <t>Dönüşümler</t>
  </si>
  <si>
    <t>Maliyet</t>
  </si>
  <si>
    <t>Maliyet / Dönüşüm</t>
  </si>
  <si>
    <t>Dedeman Bostancı</t>
  </si>
  <si>
    <t>Dedeman Erbil</t>
  </si>
  <si>
    <t>Dedeman İstanbul</t>
  </si>
  <si>
    <t>Dedeman Konya</t>
  </si>
  <si>
    <t>Dedeman Palandöken</t>
  </si>
  <si>
    <t>Dedeman Ski Lodge</t>
  </si>
  <si>
    <t>Dedeman Şanlıurfa</t>
  </si>
  <si>
    <t>Dedeman Tokat</t>
  </si>
  <si>
    <t>Dedeman Zonguldak</t>
  </si>
  <si>
    <t>Park Dedeman Bostancı</t>
  </si>
  <si>
    <t>Park Dedeman Denizli</t>
  </si>
  <si>
    <t>Park Dedeman Elazığ</t>
  </si>
  <si>
    <t>Park Dedeman Eskişehir</t>
  </si>
  <si>
    <t>Park Dedeman Gaziantep</t>
  </si>
  <si>
    <t>Park Dedeman Kastamonu</t>
  </si>
  <si>
    <t>Park Dedeman Trabzon</t>
  </si>
  <si>
    <t>Toplam</t>
  </si>
  <si>
    <t>Arama ağı reklamlarında, web sitesi rezervasyon dönüşümleri Ağustos, Eylül, Ekim, Kasım aylarından itibaren takip edilmeye başlanmıştır.</t>
  </si>
  <si>
    <t>Max performance reklam modeli, Haziran, Temmuz, Ağustos, Eylül, Ekim aylarında kullanılmıştır. Kasım ayında kullanılmamıştır.</t>
  </si>
  <si>
    <r>
      <t xml:space="preserve">Dönüşümler (Rezervasyon İsteği) / </t>
    </r>
    <r>
      <rPr>
        <b/>
        <sz val="11"/>
        <color rgb="FFC00000"/>
        <rFont val="Calibri"/>
        <family val="2"/>
        <charset val="162"/>
        <scheme val="minor"/>
      </rPr>
      <t>Yeni</t>
    </r>
  </si>
  <si>
    <t>Yeniden pazarlama reklamlarında, dönüşümler  Eylül, Ekim, Kasım aylarından itibaren takip edilmeye başlanmıştır.</t>
  </si>
  <si>
    <t>Dedeman Otel 2022 Yılı | Haziran - Temmuz - Ağustos - Eylül - Ekim - Kasım - Aralık | Ayları Genel Raporu</t>
  </si>
  <si>
    <t>Dedeman Otel Google Ads Aralık Ayı Raporu (28 Kasım - 28 Aralık)</t>
  </si>
  <si>
    <t>Günlük Bütçe (₺)</t>
  </si>
  <si>
    <t>Ortalama TBM</t>
  </si>
  <si>
    <t>Dedeman Otel Google Ads Ocak Ayı Raporu (28 Aralık - 28 Ocak)</t>
  </si>
  <si>
    <t>Telefon Başlatmaları</t>
  </si>
  <si>
    <t>Dedeman Otel Google Ads Şubat Ayı Raporu (28 Ocak - 28 Şubat)</t>
  </si>
  <si>
    <t>Dedeman Cizre</t>
  </si>
  <si>
    <t>Park Dedeman Şanlıurfa</t>
  </si>
  <si>
    <t>Elazığ</t>
  </si>
  <si>
    <t>Cizre</t>
  </si>
  <si>
    <t>Haziran - Temmuz - Ağustos - Eylül - Ekim - Kasım - Aralık - Ocak - Şubat| Ayları Genel Raporu</t>
  </si>
  <si>
    <t>Not</t>
  </si>
  <si>
    <t>Dedeman Cizre Oteline Şubat ayında başlandı.</t>
  </si>
  <si>
    <t xml:space="preserve">Dönüşümler (Rezervasyon İsteği) </t>
  </si>
  <si>
    <t>Arama Başlatmaları</t>
  </si>
  <si>
    <t>Park Dedeman Elazığ Oteline Ocak ayından itibaren reklam açılmamaktadır.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</si>
</sst>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2"/>
      <color theme="1"/>
      <name val="Calibri"/>
      <family val="2"/>
      <charset val="162"/>
      <scheme val="minor"/>
    </font>
    <font>
      <sz val="14"/>
      <color theme="1"/>
      <name val="Calibri"/>
      <family val="2"/>
      <charset val="162"/>
      <scheme val="minor"/>
    </font>
    <font>
      <b/>
      <sz val="16"/>
      <color theme="1"/>
      <name val="Calibri"/>
      <family val="2"/>
      <charset val="162"/>
      <scheme val="minor"/>
    </font>
    <font>
      <b/>
      <sz val="11"/>
      <color rgb="FFC00000"/>
      <name val="Calibri"/>
      <family val="2"/>
      <charset val="162"/>
      <scheme val="minor"/>
    </font>
    <font>
      <sz val="10"/>
      <color theme="1"/>
      <name val="Arial"/>
      <family val="2"/>
      <charset val="162"/>
    </font>
    <font>
      <sz val="10"/>
      <color rgb="FF3C4043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202124"/>
      <name val="Arial"/>
      <family val="2"/>
      <charset val="162"/>
    </font>
    <font>
      <sz val="11"/>
      <color theme="1"/>
      <name val="Arial"/>
      <family val="2"/>
      <charset val="162"/>
    </font>
  </fonts>
  <fills count="1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185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Alignment="1">
      <alignment wrapText="1"/>
    </xf>
    <xf numFmtId="3" fontId="2" fillId="3" borderId="2" xfId="0" applyNumberFormat="1" applyFont="1" applyFill="1" applyBorder="1" applyAlignment="1">
      <alignment horizontal="center" vertical="center"/>
    </xf>
    <xf numFmtId="4" fontId="2" fillId="3" borderId="2" xfId="0" applyNumberFormat="1" applyFont="1" applyFill="1" applyBorder="1" applyAlignment="1">
      <alignment horizontal="center" vertical="center"/>
    </xf>
    <xf numFmtId="10" fontId="2" fillId="3" borderId="2" xfId="0" applyNumberFormat="1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left" vertical="center"/>
    </xf>
    <xf numFmtId="0" fontId="2" fillId="0" borderId="0" xfId="0" applyFont="1"/>
    <xf numFmtId="0" fontId="3" fillId="0" borderId="0" xfId="0" applyFont="1" applyAlignment="1">
      <alignment horizontal="center" vertical="center"/>
    </xf>
    <xf numFmtId="0" fontId="3" fillId="5" borderId="0" xfId="0" applyFont="1" applyFill="1" applyAlignment="1">
      <alignment horizontal="center" vertical="center"/>
    </xf>
    <xf numFmtId="0" fontId="2" fillId="7" borderId="0" xfId="0" applyFont="1" applyFill="1" applyAlignment="1">
      <alignment horizontal="center" vertical="center"/>
    </xf>
    <xf numFmtId="0" fontId="2" fillId="8" borderId="0" xfId="0" applyFont="1" applyFill="1" applyAlignment="1">
      <alignment horizontal="center" vertical="center"/>
    </xf>
    <xf numFmtId="0" fontId="2" fillId="9" borderId="0" xfId="0" applyFont="1" applyFill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10" fontId="0" fillId="0" borderId="0" xfId="0" applyNumberFormat="1" applyAlignment="1">
      <alignment horizontal="center" vertical="center"/>
    </xf>
    <xf numFmtId="0" fontId="0" fillId="4" borderId="0" xfId="0" applyFill="1" applyAlignment="1">
      <alignment horizontal="center" vertical="center"/>
    </xf>
    <xf numFmtId="3" fontId="0" fillId="4" borderId="0" xfId="0" applyNumberFormat="1" applyFill="1" applyAlignment="1">
      <alignment horizontal="center" vertical="center"/>
    </xf>
    <xf numFmtId="4" fontId="0" fillId="4" borderId="0" xfId="0" applyNumberFormat="1" applyFill="1" applyAlignment="1">
      <alignment horizontal="center" vertical="center"/>
    </xf>
    <xf numFmtId="10" fontId="0" fillId="4" borderId="0" xfId="0" applyNumberFormat="1" applyFill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4" borderId="0" xfId="0" applyFill="1" applyAlignment="1">
      <alignment horizontal="left" vertical="center"/>
    </xf>
    <xf numFmtId="0" fontId="2" fillId="10" borderId="0" xfId="0" applyFont="1" applyFill="1" applyAlignment="1">
      <alignment horizontal="center" vertical="center"/>
    </xf>
    <xf numFmtId="0" fontId="2" fillId="11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" fillId="6" borderId="0" xfId="0" applyFont="1" applyFill="1" applyAlignment="1">
      <alignment horizontal="center" vertical="center"/>
    </xf>
    <xf numFmtId="0" fontId="2" fillId="12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0" fillId="3" borderId="0" xfId="0" applyFill="1" applyAlignment="1">
      <alignment horizontal="center" vertical="center" wrapText="1"/>
    </xf>
    <xf numFmtId="2" fontId="2" fillId="3" borderId="2" xfId="0" applyNumberFormat="1" applyFont="1" applyFill="1" applyBorder="1" applyAlignment="1">
      <alignment horizontal="center" vertical="center"/>
    </xf>
    <xf numFmtId="0" fontId="2" fillId="8" borderId="6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0" fillId="0" borderId="6" xfId="0" applyBorder="1"/>
    <xf numFmtId="3" fontId="0" fillId="0" borderId="6" xfId="0" applyNumberFormat="1" applyBorder="1" applyAlignment="1">
      <alignment horizontal="center" vertical="center"/>
    </xf>
    <xf numFmtId="3" fontId="0" fillId="4" borderId="6" xfId="0" applyNumberFormat="1" applyFill="1" applyBorder="1" applyAlignment="1">
      <alignment horizontal="center" vertical="center"/>
    </xf>
    <xf numFmtId="2" fontId="0" fillId="4" borderId="0" xfId="0" applyNumberFormat="1" applyFill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3" fillId="5" borderId="8" xfId="0" applyFont="1" applyFill="1" applyBorder="1"/>
    <xf numFmtId="0" fontId="3" fillId="5" borderId="7" xfId="0" applyFont="1" applyFill="1" applyBorder="1"/>
    <xf numFmtId="0" fontId="2" fillId="7" borderId="10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/>
    </xf>
    <xf numFmtId="0" fontId="2" fillId="9" borderId="8" xfId="0" applyFont="1" applyFill="1" applyBorder="1" applyAlignment="1">
      <alignment horizontal="center" vertical="center"/>
    </xf>
    <xf numFmtId="0" fontId="0" fillId="0" borderId="10" xfId="0" applyBorder="1" applyAlignment="1">
      <alignment wrapText="1"/>
    </xf>
    <xf numFmtId="3" fontId="0" fillId="0" borderId="10" xfId="0" applyNumberFormat="1" applyBorder="1" applyAlignment="1">
      <alignment horizontal="center" vertical="center"/>
    </xf>
    <xf numFmtId="3" fontId="6" fillId="0" borderId="8" xfId="0" applyNumberFormat="1" applyFont="1" applyBorder="1" applyAlignment="1">
      <alignment horizontal="center" vertical="center"/>
    </xf>
    <xf numFmtId="3" fontId="6" fillId="0" borderId="0" xfId="0" applyNumberFormat="1" applyFont="1" applyAlignment="1">
      <alignment horizontal="center" vertical="center"/>
    </xf>
    <xf numFmtId="2" fontId="6" fillId="0" borderId="0" xfId="0" applyNumberFormat="1" applyFont="1" applyAlignment="1">
      <alignment horizontal="center" vertical="center"/>
    </xf>
    <xf numFmtId="4" fontId="7" fillId="0" borderId="0" xfId="0" applyNumberFormat="1" applyFont="1" applyAlignment="1">
      <alignment horizontal="center" vertical="center"/>
    </xf>
    <xf numFmtId="10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3" fontId="1" fillId="0" borderId="0" xfId="1" applyNumberFormat="1" applyAlignment="1">
      <alignment horizontal="center" vertical="center"/>
    </xf>
    <xf numFmtId="4" fontId="1" fillId="0" borderId="0" xfId="1" applyNumberFormat="1" applyAlignment="1">
      <alignment horizontal="center" vertical="center"/>
    </xf>
    <xf numFmtId="4" fontId="0" fillId="0" borderId="8" xfId="0" applyNumberFormat="1" applyBorder="1" applyAlignment="1">
      <alignment horizontal="center"/>
    </xf>
    <xf numFmtId="3" fontId="0" fillId="0" borderId="0" xfId="0" applyNumberFormat="1"/>
    <xf numFmtId="0" fontId="0" fillId="4" borderId="10" xfId="0" applyFill="1" applyBorder="1" applyAlignment="1">
      <alignment wrapText="1"/>
    </xf>
    <xf numFmtId="0" fontId="0" fillId="4" borderId="10" xfId="0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3" fontId="6" fillId="4" borderId="0" xfId="0" applyNumberFormat="1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4" fontId="8" fillId="4" borderId="0" xfId="0" applyNumberFormat="1" applyFont="1" applyFill="1" applyAlignment="1">
      <alignment horizontal="center" vertical="center"/>
    </xf>
    <xf numFmtId="10" fontId="8" fillId="4" borderId="0" xfId="0" applyNumberFormat="1" applyFont="1" applyFill="1" applyAlignment="1">
      <alignment horizontal="center" vertical="center"/>
    </xf>
    <xf numFmtId="0" fontId="8" fillId="4" borderId="0" xfId="0" applyFont="1" applyFill="1" applyAlignment="1">
      <alignment horizontal="center" vertical="center"/>
    </xf>
    <xf numFmtId="3" fontId="1" fillId="4" borderId="0" xfId="1" applyNumberFormat="1" applyFill="1" applyAlignment="1">
      <alignment horizontal="center" vertical="center"/>
    </xf>
    <xf numFmtId="4" fontId="1" fillId="4" borderId="0" xfId="1" applyNumberFormat="1" applyFill="1" applyAlignment="1">
      <alignment horizontal="center" vertical="center"/>
    </xf>
    <xf numFmtId="4" fontId="0" fillId="4" borderId="0" xfId="0" applyNumberFormat="1" applyFill="1" applyAlignment="1">
      <alignment horizontal="center"/>
    </xf>
    <xf numFmtId="3" fontId="0" fillId="4" borderId="0" xfId="0" applyNumberFormat="1" applyFill="1"/>
    <xf numFmtId="0" fontId="0" fillId="4" borderId="0" xfId="0" applyFill="1"/>
    <xf numFmtId="0" fontId="0" fillId="0" borderId="10" xfId="0" applyBorder="1" applyAlignment="1">
      <alignment horizontal="center" vertical="center"/>
    </xf>
    <xf numFmtId="3" fontId="9" fillId="0" borderId="8" xfId="0" applyNumberFormat="1" applyFont="1" applyBorder="1" applyAlignment="1">
      <alignment horizontal="center" vertical="center"/>
    </xf>
    <xf numFmtId="3" fontId="9" fillId="0" borderId="0" xfId="0" applyNumberFormat="1" applyFont="1" applyAlignment="1">
      <alignment horizontal="center" vertical="center"/>
    </xf>
    <xf numFmtId="4" fontId="9" fillId="0" borderId="0" xfId="0" applyNumberFormat="1" applyFont="1" applyAlignment="1">
      <alignment horizontal="center" vertical="center"/>
    </xf>
    <xf numFmtId="4" fontId="0" fillId="0" borderId="0" xfId="0" applyNumberFormat="1" applyAlignment="1">
      <alignment horizontal="center"/>
    </xf>
    <xf numFmtId="3" fontId="9" fillId="4" borderId="8" xfId="0" applyNumberFormat="1" applyFont="1" applyFill="1" applyBorder="1" applyAlignment="1">
      <alignment horizontal="center" vertical="center"/>
    </xf>
    <xf numFmtId="3" fontId="9" fillId="4" borderId="0" xfId="0" applyNumberFormat="1" applyFont="1" applyFill="1" applyAlignment="1">
      <alignment horizontal="center" vertical="center"/>
    </xf>
    <xf numFmtId="4" fontId="9" fillId="4" borderId="0" xfId="0" applyNumberFormat="1" applyFont="1" applyFill="1" applyAlignment="1">
      <alignment horizontal="center" vertical="center"/>
    </xf>
    <xf numFmtId="10" fontId="6" fillId="4" borderId="0" xfId="0" applyNumberFormat="1" applyFont="1" applyFill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4" borderId="8" xfId="0" applyFont="1" applyFill="1" applyBorder="1" applyAlignment="1">
      <alignment horizontal="center" vertical="center"/>
    </xf>
    <xf numFmtId="2" fontId="8" fillId="4" borderId="0" xfId="0" applyNumberFormat="1" applyFont="1" applyFill="1" applyAlignment="1">
      <alignment horizontal="center" vertical="center"/>
    </xf>
    <xf numFmtId="2" fontId="6" fillId="4" borderId="0" xfId="0" applyNumberFormat="1" applyFont="1" applyFill="1" applyAlignment="1">
      <alignment horizontal="center" vertical="center"/>
    </xf>
    <xf numFmtId="2" fontId="0" fillId="0" borderId="6" xfId="0" applyNumberFormat="1" applyBorder="1" applyAlignment="1">
      <alignment horizontal="center" vertical="center"/>
    </xf>
    <xf numFmtId="3" fontId="7" fillId="0" borderId="8" xfId="0" applyNumberFormat="1" applyFont="1" applyBorder="1" applyAlignment="1">
      <alignment horizontal="center" vertical="center"/>
    </xf>
    <xf numFmtId="0" fontId="0" fillId="0" borderId="10" xfId="0" applyBorder="1"/>
    <xf numFmtId="3" fontId="7" fillId="4" borderId="8" xfId="0" applyNumberFormat="1" applyFont="1" applyFill="1" applyBorder="1" applyAlignment="1">
      <alignment horizontal="center" vertical="center"/>
    </xf>
    <xf numFmtId="4" fontId="0" fillId="4" borderId="6" xfId="0" applyNumberFormat="1" applyFill="1" applyBorder="1" applyAlignment="1">
      <alignment horizontal="center" vertical="center"/>
    </xf>
    <xf numFmtId="4" fontId="0" fillId="4" borderId="0" xfId="0" applyNumberFormat="1" applyFill="1"/>
    <xf numFmtId="0" fontId="0" fillId="0" borderId="0" xfId="0" applyAlignment="1">
      <alignment wrapText="1"/>
    </xf>
    <xf numFmtId="3" fontId="0" fillId="0" borderId="11" xfId="0" applyNumberFormat="1" applyBorder="1"/>
    <xf numFmtId="3" fontId="0" fillId="0" borderId="12" xfId="0" applyNumberFormat="1" applyBorder="1"/>
    <xf numFmtId="10" fontId="0" fillId="0" borderId="0" xfId="0" applyNumberFormat="1"/>
    <xf numFmtId="4" fontId="0" fillId="0" borderId="13" xfId="0" applyNumberFormat="1" applyBorder="1"/>
    <xf numFmtId="1" fontId="0" fillId="0" borderId="0" xfId="0" applyNumberFormat="1"/>
    <xf numFmtId="0" fontId="2" fillId="3" borderId="2" xfId="0" applyFont="1" applyFill="1" applyBorder="1" applyAlignment="1">
      <alignment horizontal="left" wrapText="1"/>
    </xf>
    <xf numFmtId="3" fontId="2" fillId="3" borderId="3" xfId="0" applyNumberFormat="1" applyFont="1" applyFill="1" applyBorder="1" applyAlignment="1">
      <alignment horizontal="center"/>
    </xf>
    <xf numFmtId="3" fontId="2" fillId="3" borderId="14" xfId="0" applyNumberFormat="1" applyFont="1" applyFill="1" applyBorder="1" applyAlignment="1">
      <alignment horizontal="center"/>
    </xf>
    <xf numFmtId="2" fontId="2" fillId="3" borderId="5" xfId="0" applyNumberFormat="1" applyFont="1" applyFill="1" applyBorder="1" applyAlignment="1">
      <alignment horizontal="center"/>
    </xf>
    <xf numFmtId="10" fontId="2" fillId="3" borderId="5" xfId="0" applyNumberFormat="1" applyFont="1" applyFill="1" applyBorder="1" applyAlignment="1">
      <alignment horizontal="center" vertical="center"/>
    </xf>
    <xf numFmtId="3" fontId="2" fillId="3" borderId="4" xfId="0" applyNumberFormat="1" applyFont="1" applyFill="1" applyBorder="1" applyAlignment="1">
      <alignment horizontal="center" vertical="center"/>
    </xf>
    <xf numFmtId="3" fontId="2" fillId="3" borderId="5" xfId="0" applyNumberFormat="1" applyFont="1" applyFill="1" applyBorder="1" applyAlignment="1">
      <alignment horizontal="center" vertical="center"/>
    </xf>
    <xf numFmtId="4" fontId="2" fillId="3" borderId="3" xfId="0" applyNumberFormat="1" applyFont="1" applyFill="1" applyBorder="1" applyAlignment="1">
      <alignment horizontal="center" vertical="center"/>
    </xf>
    <xf numFmtId="4" fontId="2" fillId="0" borderId="0" xfId="0" applyNumberFormat="1" applyFont="1" applyAlignment="1">
      <alignment horizontal="center"/>
    </xf>
    <xf numFmtId="2" fontId="0" fillId="4" borderId="6" xfId="0" applyNumberFormat="1" applyFill="1" applyBorder="1" applyAlignment="1">
      <alignment horizontal="center" vertical="center"/>
    </xf>
    <xf numFmtId="0" fontId="0" fillId="4" borderId="10" xfId="0" applyFill="1" applyBorder="1"/>
    <xf numFmtId="4" fontId="0" fillId="0" borderId="6" xfId="0" applyNumberFormat="1" applyBorder="1" applyAlignment="1">
      <alignment horizontal="center" vertical="center"/>
    </xf>
    <xf numFmtId="4" fontId="0" fillId="0" borderId="0" xfId="0" applyNumberFormat="1"/>
    <xf numFmtId="2" fontId="0" fillId="0" borderId="0" xfId="0" applyNumberFormat="1"/>
    <xf numFmtId="2" fontId="0" fillId="0" borderId="0" xfId="0" applyNumberFormat="1" applyAlignment="1">
      <alignment horizontal="center"/>
    </xf>
    <xf numFmtId="1" fontId="0" fillId="0" borderId="0" xfId="0" applyNumberFormat="1" applyAlignment="1">
      <alignment wrapText="1"/>
    </xf>
    <xf numFmtId="3" fontId="0" fillId="0" borderId="0" xfId="0" applyNumberFormat="1" applyAlignment="1">
      <alignment horizontal="center"/>
    </xf>
    <xf numFmtId="2" fontId="10" fillId="0" borderId="0" xfId="0" applyNumberFormat="1" applyFont="1" applyAlignment="1">
      <alignment horizontal="center"/>
    </xf>
    <xf numFmtId="3" fontId="10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0" fontId="6" fillId="0" borderId="0" xfId="0" applyFont="1"/>
    <xf numFmtId="10" fontId="8" fillId="0" borderId="0" xfId="0" applyNumberFormat="1" applyFont="1" applyAlignment="1">
      <alignment horizontal="center"/>
    </xf>
    <xf numFmtId="2" fontId="0" fillId="0" borderId="0" xfId="0" applyNumberFormat="1" applyAlignment="1">
      <alignment horizontal="left" indent="7"/>
    </xf>
    <xf numFmtId="1" fontId="6" fillId="0" borderId="0" xfId="0" applyNumberFormat="1" applyFont="1" applyAlignment="1">
      <alignment horizontal="center"/>
    </xf>
    <xf numFmtId="10" fontId="8" fillId="0" borderId="0" xfId="0" applyNumberFormat="1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4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3" fontId="0" fillId="4" borderId="0" xfId="0" applyNumberFormat="1" applyFill="1" applyAlignment="1">
      <alignment horizontal="center"/>
    </xf>
    <xf numFmtId="2" fontId="0" fillId="4" borderId="0" xfId="0" applyNumberFormat="1" applyFill="1" applyAlignment="1">
      <alignment horizontal="center"/>
    </xf>
    <xf numFmtId="10" fontId="8" fillId="4" borderId="0" xfId="0" applyNumberFormat="1" applyFont="1" applyFill="1" applyAlignment="1">
      <alignment horizontal="center"/>
    </xf>
    <xf numFmtId="0" fontId="0" fillId="4" borderId="6" xfId="0" applyFill="1" applyBorder="1" applyAlignment="1">
      <alignment horizontal="center"/>
    </xf>
    <xf numFmtId="2" fontId="8" fillId="0" borderId="0" xfId="0" applyNumberFormat="1" applyFont="1" applyAlignment="1">
      <alignment horizontal="center" vertical="center"/>
    </xf>
    <xf numFmtId="3" fontId="0" fillId="0" borderId="15" xfId="0" applyNumberFormat="1" applyBorder="1"/>
    <xf numFmtId="3" fontId="0" fillId="0" borderId="11" xfId="0" applyNumberFormat="1" applyBorder="1" applyAlignment="1">
      <alignment horizontal="center"/>
    </xf>
    <xf numFmtId="3" fontId="0" fillId="0" borderId="12" xfId="0" applyNumberFormat="1" applyBorder="1" applyAlignment="1">
      <alignment horizontal="center"/>
    </xf>
    <xf numFmtId="10" fontId="0" fillId="0" borderId="0" xfId="0" applyNumberFormat="1" applyAlignment="1">
      <alignment horizontal="center"/>
    </xf>
    <xf numFmtId="3" fontId="0" fillId="0" borderId="13" xfId="0" applyNumberFormat="1" applyBorder="1" applyAlignment="1">
      <alignment horizontal="center"/>
    </xf>
    <xf numFmtId="3" fontId="0" fillId="0" borderId="15" xfId="0" applyNumberFormat="1" applyBorder="1" applyAlignment="1">
      <alignment horizontal="center"/>
    </xf>
    <xf numFmtId="4" fontId="0" fillId="0" borderId="13" xfId="0" applyNumberFormat="1" applyBorder="1" applyAlignment="1">
      <alignment horizontal="center"/>
    </xf>
    <xf numFmtId="0" fontId="0" fillId="0" borderId="0" xfId="0" applyAlignment="1">
      <alignment horizontal="left" wrapText="1"/>
    </xf>
    <xf numFmtId="0" fontId="0" fillId="0" borderId="8" xfId="0" applyBorder="1" applyAlignment="1">
      <alignment horizontal="left" vertical="center"/>
    </xf>
    <xf numFmtId="0" fontId="0" fillId="4" borderId="8" xfId="0" applyFill="1" applyBorder="1" applyAlignment="1">
      <alignment horizontal="left" vertical="center"/>
    </xf>
    <xf numFmtId="0" fontId="0" fillId="0" borderId="12" xfId="0" applyBorder="1"/>
    <xf numFmtId="0" fontId="0" fillId="0" borderId="15" xfId="0" applyBorder="1"/>
    <xf numFmtId="0" fontId="0" fillId="0" borderId="13" xfId="0" applyBorder="1"/>
    <xf numFmtId="0" fontId="2" fillId="0" borderId="8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0" fillId="0" borderId="8" xfId="0" applyBorder="1"/>
    <xf numFmtId="0" fontId="2" fillId="7" borderId="1" xfId="0" applyFont="1" applyFill="1" applyBorder="1" applyAlignment="1">
      <alignment horizontal="center" vertical="center"/>
    </xf>
    <xf numFmtId="0" fontId="2" fillId="9" borderId="1" xfId="0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/>
    </xf>
    <xf numFmtId="0" fontId="2" fillId="10" borderId="1" xfId="0" applyFont="1" applyFill="1" applyBorder="1" applyAlignment="1">
      <alignment horizontal="center" vertical="center"/>
    </xf>
    <xf numFmtId="0" fontId="2" fillId="11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/>
    </xf>
    <xf numFmtId="0" fontId="2" fillId="1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0" fillId="0" borderId="1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0" borderId="1" xfId="0" applyFont="1" applyBorder="1" applyAlignment="1">
      <alignment vertical="center" wrapText="1"/>
    </xf>
    <xf numFmtId="0" fontId="3" fillId="0" borderId="16" xfId="0" applyFont="1" applyBorder="1" applyAlignment="1">
      <alignment vertical="center"/>
    </xf>
    <xf numFmtId="0" fontId="2" fillId="0" borderId="1" xfId="0" applyFont="1" applyBorder="1" applyAlignment="1">
      <alignment horizontal="left" vertical="center" wrapText="1"/>
    </xf>
    <xf numFmtId="0" fontId="3" fillId="5" borderId="1" xfId="0" applyFont="1" applyFill="1" applyBorder="1" applyAlignment="1">
      <alignment horizontal="center" vertical="center"/>
    </xf>
    <xf numFmtId="0" fontId="3" fillId="13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3" fillId="5" borderId="7" xfId="0" applyFont="1" applyFill="1" applyBorder="1" applyAlignment="1">
      <alignment horizontal="center"/>
    </xf>
    <xf numFmtId="0" fontId="3" fillId="5" borderId="9" xfId="0" applyFont="1" applyFill="1" applyBorder="1" applyAlignment="1">
      <alignment horizontal="center"/>
    </xf>
    <xf numFmtId="0" fontId="3" fillId="13" borderId="0" xfId="0" applyFont="1" applyFill="1" applyAlignment="1">
      <alignment horizontal="center"/>
    </xf>
    <xf numFmtId="0" fontId="3" fillId="13" borderId="6" xfId="0" applyFont="1" applyFill="1" applyBorder="1" applyAlignment="1">
      <alignment horizontal="center"/>
    </xf>
    <xf numFmtId="0" fontId="3" fillId="5" borderId="0" xfId="0" applyFont="1" applyFill="1" applyAlignment="1">
      <alignment horizontal="center" vertical="center"/>
    </xf>
    <xf numFmtId="0" fontId="3" fillId="5" borderId="6" xfId="0" applyFont="1" applyFill="1" applyBorder="1" applyAlignment="1">
      <alignment horizontal="center" vertical="center"/>
    </xf>
    <xf numFmtId="0" fontId="3" fillId="13" borderId="0" xfId="0" applyFont="1" applyFill="1" applyAlignment="1">
      <alignment horizontal="center" vertical="center"/>
    </xf>
    <xf numFmtId="0" fontId="3" fillId="13" borderId="6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</cellXfs>
  <cellStyles count="2">
    <cellStyle name="Normal" xfId="0" builtinId="0"/>
    <cellStyle name="Normal 3" xfId="1" xr:uid="{FC710CDD-E073-437C-8419-2560B1732C9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A2815D-1A84-4093-AD3A-0D87236562C1}">
  <dimension ref="A1:Q28"/>
  <sheetViews>
    <sheetView tabSelected="1" zoomScale="85" zoomScaleNormal="85" workbookViewId="0">
      <pane xSplit="1" topLeftCell="B1" activePane="topRight" state="frozen"/>
      <selection pane="topRight" sqref="A1:P1"/>
    </sheetView>
  </sheetViews>
  <sheetFormatPr defaultRowHeight="15" x14ac:dyDescent="0.25"/>
  <cols>
    <col min="1" max="1" width="26.85546875" customWidth="1"/>
    <col min="2" max="2" width="21.85546875" customWidth="1"/>
    <col min="3" max="3" width="21" customWidth="1"/>
    <col min="4" max="4" width="19.5703125" hidden="1" customWidth="1"/>
    <col min="5" max="6" width="17.85546875" hidden="1" customWidth="1"/>
    <col min="7" max="7" width="30.42578125" customWidth="1"/>
    <col min="8" max="8" width="26.42578125" customWidth="1"/>
    <col min="9" max="9" width="21.28515625" customWidth="1"/>
    <col min="10" max="10" width="16.85546875" customWidth="1"/>
    <col min="11" max="11" width="23" hidden="1" customWidth="1"/>
    <col min="12" max="12" width="17.85546875" customWidth="1"/>
    <col min="13" max="13" width="14" hidden="1" customWidth="1"/>
    <col min="14" max="14" width="20.5703125" hidden="1" customWidth="1"/>
    <col min="15" max="15" width="19" hidden="1" customWidth="1"/>
    <col min="16" max="16" width="9.7109375" hidden="1" customWidth="1"/>
    <col min="17" max="17" width="10.7109375" customWidth="1"/>
  </cols>
  <sheetData>
    <row r="1" spans="1:17" ht="48" customHeight="1" x14ac:dyDescent="0.25">
      <c r="A1" s="169" t="s">
        <v>46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69"/>
      <c r="P1" s="169"/>
      <c r="Q1" s="27"/>
    </row>
    <row r="2" spans="1:17" s="9" customFormat="1" ht="21" customHeight="1" x14ac:dyDescent="0.25">
      <c r="A2" s="170" t="s">
        <v>3</v>
      </c>
      <c r="B2" s="166" t="s">
        <v>0</v>
      </c>
      <c r="C2" s="166"/>
      <c r="D2" s="166"/>
      <c r="E2" s="166"/>
      <c r="F2" s="166"/>
      <c r="G2" s="166"/>
      <c r="H2" s="166"/>
      <c r="I2" s="167" t="s">
        <v>1</v>
      </c>
      <c r="J2" s="167"/>
      <c r="K2" s="167"/>
      <c r="L2" s="167"/>
      <c r="M2" s="167"/>
      <c r="N2" s="168" t="s">
        <v>2</v>
      </c>
      <c r="O2" s="168"/>
      <c r="P2" s="168"/>
      <c r="Q2" s="164"/>
    </row>
    <row r="3" spans="1:17" s="8" customFormat="1" ht="42.75" customHeight="1" x14ac:dyDescent="0.25">
      <c r="A3" s="170"/>
      <c r="B3" s="150" t="s">
        <v>4</v>
      </c>
      <c r="C3" s="151" t="s">
        <v>5</v>
      </c>
      <c r="D3" s="152" t="s">
        <v>6</v>
      </c>
      <c r="E3" s="153" t="s">
        <v>7</v>
      </c>
      <c r="F3" s="154" t="s">
        <v>8</v>
      </c>
      <c r="G3" s="155" t="s">
        <v>49</v>
      </c>
      <c r="H3" s="151" t="s">
        <v>50</v>
      </c>
      <c r="I3" s="156" t="s">
        <v>4</v>
      </c>
      <c r="J3" s="157" t="s">
        <v>10</v>
      </c>
      <c r="K3" s="149" t="s">
        <v>6</v>
      </c>
      <c r="L3" s="158" t="s">
        <v>11</v>
      </c>
      <c r="M3" s="151" t="s">
        <v>7</v>
      </c>
      <c r="N3" s="156" t="s">
        <v>4</v>
      </c>
      <c r="O3" s="157" t="s">
        <v>12</v>
      </c>
      <c r="P3" s="151" t="s">
        <v>13</v>
      </c>
      <c r="Q3" s="1"/>
    </row>
    <row r="4" spans="1:17" s="2" customFormat="1" x14ac:dyDescent="0.25">
      <c r="A4" s="140" t="s">
        <v>14</v>
      </c>
      <c r="B4" s="14">
        <f>'G2'!B4+Aralık!C4+Ocak!C4+Şubat!C4</f>
        <v>23583</v>
      </c>
      <c r="C4" s="14">
        <f>'G2'!C4+Aralık!D4+Ocak!D4+Şubat!D4</f>
        <v>219013</v>
      </c>
      <c r="D4" s="40">
        <f>('G2'!D4+Aralık!E4)/2</f>
        <v>2.3449999999999998</v>
      </c>
      <c r="E4" s="15">
        <f>'G2'!E4+Aralık!F4</f>
        <v>37551.82</v>
      </c>
      <c r="F4" s="16">
        <f>('G2'!F4+Aralık!G4)/2</f>
        <v>0.10915</v>
      </c>
      <c r="G4" s="14">
        <f>'G2'!G4+Aralık!H4+Ocak!H4+Şubat!H4</f>
        <v>2898</v>
      </c>
      <c r="H4" s="37">
        <f>'G2'!H4+Aralık!I4+Ocak!I4+Şubat!I4</f>
        <v>7760</v>
      </c>
      <c r="I4" s="14">
        <f>'G2'!I4+Aralık!J4+Ocak!J4+Şubat!J4</f>
        <v>10024</v>
      </c>
      <c r="J4" s="14">
        <f>'G2'!J4+Aralık!K4+Ocak!K4+Şubat!K4</f>
        <v>349087</v>
      </c>
      <c r="K4" s="40">
        <f>('G2'!K4+Aralık!L4)/2</f>
        <v>0.65500000000000003</v>
      </c>
      <c r="L4" s="14">
        <f>'G2'!L4+Aralık!M4+Ocak!M4+Şubat!M4</f>
        <v>286</v>
      </c>
      <c r="M4" s="86">
        <f>'G2'!M4+Aralık!N4</f>
        <v>4918.5999999999995</v>
      </c>
      <c r="N4" s="14">
        <v>5953</v>
      </c>
      <c r="O4" s="15">
        <v>20592.96</v>
      </c>
      <c r="P4" s="34">
        <v>3.22</v>
      </c>
      <c r="Q4" s="146"/>
    </row>
    <row r="5" spans="1:17" s="17" customFormat="1" x14ac:dyDescent="0.25">
      <c r="A5" s="141" t="s">
        <v>15</v>
      </c>
      <c r="B5" s="18">
        <f>'G2'!B5+Aralık!C5+Ocak!C5+Şubat!C5</f>
        <v>4953</v>
      </c>
      <c r="C5" s="18">
        <f>'G2'!C5+Aralık!D5+Ocak!D5+Şubat!D5</f>
        <v>39060</v>
      </c>
      <c r="D5" s="39">
        <f>('G2'!D5+Aralık!E5)/2</f>
        <v>4.38</v>
      </c>
      <c r="E5" s="19">
        <f>'G2'!E5+Aralık!F5</f>
        <v>15670.33</v>
      </c>
      <c r="F5" s="20">
        <f>('G2'!F5+Aralık!G5)/2</f>
        <v>0.12054999999999999</v>
      </c>
      <c r="G5" s="18">
        <f>'G2'!G5+Aralık!H5+Ocak!H5+Şubat!H5</f>
        <v>726</v>
      </c>
      <c r="H5" s="38">
        <f>'G2'!H5+Aralık!I5+Ocak!I5+Şubat!I5</f>
        <v>2009</v>
      </c>
      <c r="I5" s="18">
        <f>'G2'!I5+Aralık!J5+Ocak!J5+Şubat!J5</f>
        <v>4882</v>
      </c>
      <c r="J5" s="18">
        <f>'G2'!J5+Aralık!K5+Ocak!K5+Şubat!K5</f>
        <v>207332</v>
      </c>
      <c r="K5" s="39">
        <f>('G2'!K5+Aralık!L5)/2</f>
        <v>0.875</v>
      </c>
      <c r="L5" s="18">
        <f>'G2'!L5+Aralık!M5+Ocak!M5+Şubat!M5</f>
        <v>106</v>
      </c>
      <c r="M5" s="107">
        <f>'G2'!M5+Aralık!N5</f>
        <v>3773.6400000000003</v>
      </c>
      <c r="N5" s="18">
        <v>2658</v>
      </c>
      <c r="O5" s="19">
        <v>10537.59</v>
      </c>
      <c r="P5" s="35">
        <v>3.67</v>
      </c>
      <c r="Q5" s="147"/>
    </row>
    <row r="6" spans="1:17" s="2" customFormat="1" x14ac:dyDescent="0.25">
      <c r="A6" s="140" t="s">
        <v>16</v>
      </c>
      <c r="B6" s="14">
        <f>'G2'!B6+Aralık!C6+Ocak!C6+Şubat!C6</f>
        <v>36130</v>
      </c>
      <c r="C6" s="14">
        <f>'G2'!C6+Aralık!D6+Ocak!D6+Şubat!D6</f>
        <v>293790.7</v>
      </c>
      <c r="D6" s="40">
        <f>('G2'!D6+Aralık!E6)/2</f>
        <v>2.63</v>
      </c>
      <c r="E6" s="15">
        <f>'G2'!E6+Aralık!F6</f>
        <v>60938.05</v>
      </c>
      <c r="F6" s="16">
        <f>('G2'!F6+Aralık!G6)/2</f>
        <v>0.13739999999999999</v>
      </c>
      <c r="G6" s="14">
        <f>'G2'!G6+Aralık!H6+Ocak!H6+Şubat!H6</f>
        <v>4230.0625</v>
      </c>
      <c r="H6" s="37">
        <f>'G2'!H6+Aralık!I6+Ocak!I6+Şubat!I6</f>
        <v>8568</v>
      </c>
      <c r="I6" s="14">
        <f>'G2'!I6+Aralık!J6+Ocak!J6+Şubat!J6</f>
        <v>13214</v>
      </c>
      <c r="J6" s="14">
        <f>'G2'!J6+Aralık!K6+Ocak!K6+Şubat!K6</f>
        <v>429039</v>
      </c>
      <c r="K6" s="40">
        <f>('G2'!K6+Aralık!L6)/2</f>
        <v>1.095</v>
      </c>
      <c r="L6" s="14">
        <f>'G2'!L6+Aralık!M6+Ocak!M6+Şubat!M6</f>
        <v>267</v>
      </c>
      <c r="M6" s="86">
        <f>'G2'!M6+Aralık!N6</f>
        <v>11216.17</v>
      </c>
      <c r="N6" s="14">
        <v>11122</v>
      </c>
      <c r="O6" s="15">
        <v>32959.360000000001</v>
      </c>
      <c r="P6" s="34">
        <v>3.36</v>
      </c>
      <c r="Q6" s="146"/>
    </row>
    <row r="7" spans="1:17" s="17" customFormat="1" x14ac:dyDescent="0.25">
      <c r="A7" s="141" t="s">
        <v>17</v>
      </c>
      <c r="B7" s="18">
        <f>'G2'!B7+Aralık!C7+Ocak!C7+Şubat!C7</f>
        <v>31125</v>
      </c>
      <c r="C7" s="18">
        <f>'G2'!C7+Aralık!D7+Ocak!D7+Şubat!D7</f>
        <v>236161</v>
      </c>
      <c r="D7" s="39">
        <f>('G2'!D7+Aralık!E7)/2</f>
        <v>2.1950000000000003</v>
      </c>
      <c r="E7" s="19">
        <f>'G2'!E7+Aralık!F7</f>
        <v>42044.480000000003</v>
      </c>
      <c r="F7" s="20">
        <f>('G2'!F7+Aralık!G7)/2</f>
        <v>0.12770000000000001</v>
      </c>
      <c r="G7" s="18">
        <f>'G2'!G7+Aralık!H7+Ocak!H7+Şubat!H7</f>
        <v>3137</v>
      </c>
      <c r="H7" s="38">
        <f>'G2'!H7+Aralık!I7+Ocak!I7+Şubat!I7</f>
        <v>12476</v>
      </c>
      <c r="I7" s="18">
        <f>'G2'!I7+Aralık!J7+Ocak!J7+Şubat!J7</f>
        <v>8830</v>
      </c>
      <c r="J7" s="18">
        <f>'G2'!J7+Aralık!K7+Ocak!K7+Şubat!K7</f>
        <v>287812</v>
      </c>
      <c r="K7" s="39">
        <f>('G2'!K7+Aralık!L7)/2</f>
        <v>0.95500000000000007</v>
      </c>
      <c r="L7" s="18">
        <f>'G2'!L7+Aralık!M7+Ocak!M7+Şubat!M7</f>
        <v>242</v>
      </c>
      <c r="M7" s="107">
        <f>'G2'!M7+Aralık!N7</f>
        <v>7751.39</v>
      </c>
      <c r="N7" s="18">
        <v>4506</v>
      </c>
      <c r="O7" s="19">
        <v>13307.36</v>
      </c>
      <c r="P7" s="35">
        <v>2.62</v>
      </c>
      <c r="Q7" s="147"/>
    </row>
    <row r="8" spans="1:17" s="2" customFormat="1" x14ac:dyDescent="0.25">
      <c r="A8" s="140" t="s">
        <v>18</v>
      </c>
      <c r="B8" s="14">
        <f>'G2'!B8+Aralık!C8+Ocak!C8+Şubat!C8</f>
        <v>4985</v>
      </c>
      <c r="C8" s="14">
        <f>'G2'!C8+Aralık!D8+Ocak!D8+Şubat!D8</f>
        <v>37133</v>
      </c>
      <c r="D8" s="40">
        <f>('G2'!D8+Aralık!E8)/2</f>
        <v>1.625</v>
      </c>
      <c r="E8" s="15">
        <f>'G2'!E8+Aralık!F8</f>
        <v>5272.5599999999995</v>
      </c>
      <c r="F8" s="16">
        <f>('G2'!F8+Aralık!G8)/2</f>
        <v>0.1283</v>
      </c>
      <c r="G8" s="14">
        <f>'G2'!G8+Aralık!H8+Ocak!H8+Şubat!H8</f>
        <v>523</v>
      </c>
      <c r="H8" s="37">
        <f>'G2'!H8+Aralık!I8+Ocak!I8+Şubat!I8</f>
        <v>2124</v>
      </c>
      <c r="I8" s="14">
        <f>'G2'!I8+Aralık!J8+Ocak!J8+Şubat!J8</f>
        <v>5094</v>
      </c>
      <c r="J8" s="14">
        <f>'G2'!J8+Aralık!K8+Ocak!K8+Şubat!K8</f>
        <v>165817</v>
      </c>
      <c r="K8" s="40">
        <f>('G2'!K8+Aralık!L8)/2</f>
        <v>1.0049999999999999</v>
      </c>
      <c r="L8" s="14">
        <f>'G2'!L8+Aralık!M8+Ocak!M8+Şubat!M8</f>
        <v>168</v>
      </c>
      <c r="M8" s="86">
        <f>'G2'!M8+Aralık!N8</f>
        <v>3078.5099999999998</v>
      </c>
      <c r="N8" s="2">
        <v>747</v>
      </c>
      <c r="O8" s="15">
        <v>2285.2800000000002</v>
      </c>
      <c r="P8" s="34">
        <v>2.72</v>
      </c>
      <c r="Q8" s="146"/>
    </row>
    <row r="9" spans="1:17" s="17" customFormat="1" x14ac:dyDescent="0.25">
      <c r="A9" s="141" t="s">
        <v>19</v>
      </c>
      <c r="B9" s="18">
        <f>'G2'!B9+Aralık!C9+Ocak!C9+Şubat!C9</f>
        <v>3790</v>
      </c>
      <c r="C9" s="18">
        <f>'G2'!C9+Aralık!D9+Ocak!D9+Şubat!D9</f>
        <v>27689</v>
      </c>
      <c r="D9" s="39">
        <f>('G2'!D9+Aralık!E9)/2</f>
        <v>1.7850000000000001</v>
      </c>
      <c r="E9" s="19">
        <f>'G2'!E9+Aralık!F9</f>
        <v>5503.77</v>
      </c>
      <c r="F9" s="20">
        <f>('G2'!F9+Aralık!G9)/2</f>
        <v>0.1265</v>
      </c>
      <c r="G9" s="18">
        <f>'G2'!G9+Aralık!H9+Ocak!H9+Şubat!H9</f>
        <v>522</v>
      </c>
      <c r="H9" s="38">
        <f>'G2'!H9+Aralık!I9+Ocak!I9+Şubat!I9</f>
        <v>1772</v>
      </c>
      <c r="I9" s="18">
        <f>'G2'!I9+Aralık!J9+Ocak!J9+Şubat!J9</f>
        <v>3978</v>
      </c>
      <c r="J9" s="18">
        <f>'G2'!J9+Aralık!K9+Ocak!K9+Şubat!K9</f>
        <v>150667</v>
      </c>
      <c r="K9" s="39">
        <f>('G2'!K9+Aralık!L9)/2</f>
        <v>1.085</v>
      </c>
      <c r="L9" s="18">
        <f>'G2'!L9+Aralık!M9+Ocak!M9+Şubat!M9</f>
        <v>195</v>
      </c>
      <c r="M9" s="107">
        <f>'G2'!M9+Aralık!N9</f>
        <v>2744</v>
      </c>
      <c r="N9" s="17">
        <v>715</v>
      </c>
      <c r="O9" s="19">
        <v>2315.81</v>
      </c>
      <c r="P9" s="35">
        <v>3.15</v>
      </c>
      <c r="Q9" s="147"/>
    </row>
    <row r="10" spans="1:17" s="2" customFormat="1" x14ac:dyDescent="0.25">
      <c r="A10" s="140" t="s">
        <v>20</v>
      </c>
      <c r="B10" s="14">
        <f>'G2'!B10+Aralık!C10+Ocak!C10+Şubat!C10</f>
        <v>14907</v>
      </c>
      <c r="C10" s="14">
        <f>'G2'!C10+Aralık!D10+Ocak!D10+Şubat!D10</f>
        <v>105126</v>
      </c>
      <c r="D10" s="40">
        <f>('G2'!D10+Aralık!E10)/2</f>
        <v>1.7999999999999998</v>
      </c>
      <c r="E10" s="15">
        <f>'G2'!E10+Aralık!F10</f>
        <v>21652.75</v>
      </c>
      <c r="F10" s="16">
        <f>('G2'!F10+Aralık!G10)/2</f>
        <v>0.17294999999999999</v>
      </c>
      <c r="G10" s="14">
        <f>'G2'!G10+Aralık!H10+Ocak!H10+Şubat!H10</f>
        <v>1134</v>
      </c>
      <c r="H10" s="37">
        <f>'G2'!H10+Aralık!I10+Ocak!I10+Şubat!I10</f>
        <v>5114</v>
      </c>
      <c r="I10" s="14">
        <f>'G2'!I10+Aralık!J10+Ocak!J10+Şubat!J10</f>
        <v>3021</v>
      </c>
      <c r="J10" s="14">
        <f>'G2'!J10+Aralık!K10+Ocak!K10+Şubat!K10</f>
        <v>85477</v>
      </c>
      <c r="K10" s="40">
        <f>('G2'!K10+Aralık!L10)/2</f>
        <v>1.2450000000000001</v>
      </c>
      <c r="L10" s="14">
        <f>'G2'!L10+Aralık!M10+Ocak!M10+Şubat!M10</f>
        <v>138</v>
      </c>
      <c r="M10" s="86">
        <f>'G2'!M10+Aralık!N10</f>
        <v>3522.83</v>
      </c>
      <c r="N10" s="14">
        <v>2310</v>
      </c>
      <c r="O10" s="15">
        <v>6391.3</v>
      </c>
      <c r="P10" s="34">
        <v>2.52</v>
      </c>
      <c r="Q10" s="146"/>
    </row>
    <row r="11" spans="1:17" s="17" customFormat="1" x14ac:dyDescent="0.25">
      <c r="A11" s="141" t="s">
        <v>21</v>
      </c>
      <c r="B11" s="18">
        <f>'G2'!B11+Aralık!C11+Ocak!C11+Şubat!C11</f>
        <v>12006</v>
      </c>
      <c r="C11" s="18">
        <f>'G2'!C11+Aralık!D11+Ocak!D11+Şubat!D11</f>
        <v>67141</v>
      </c>
      <c r="D11" s="39">
        <f>('G2'!D11+Aralık!E11)/2</f>
        <v>1.2549999999999999</v>
      </c>
      <c r="E11" s="19">
        <f>'G2'!E11+Aralık!F11</f>
        <v>10407.44</v>
      </c>
      <c r="F11" s="20">
        <f>('G2'!F11+Aralık!G11)/2</f>
        <v>0.18974999999999997</v>
      </c>
      <c r="G11" s="18">
        <f>'G2'!G11+Aralık!H11+Ocak!H11+Şubat!H11</f>
        <v>779</v>
      </c>
      <c r="H11" s="38">
        <f>'G2'!H11+Aralık!I11+Ocak!I11+Şubat!I11</f>
        <v>5161</v>
      </c>
      <c r="I11" s="18">
        <f>'G2'!I11+Aralık!J11+Ocak!J11+Şubat!J11</f>
        <v>4175</v>
      </c>
      <c r="J11" s="18">
        <f>'G2'!J11+Aralık!K11+Ocak!K11+Şubat!K11</f>
        <v>166079</v>
      </c>
      <c r="K11" s="39">
        <f>('G2'!K11+Aralık!L11)/2</f>
        <v>0.69500000000000006</v>
      </c>
      <c r="L11" s="18">
        <f>'G2'!L11+Aralık!M11+Ocak!M11+Şubat!M11</f>
        <v>198</v>
      </c>
      <c r="M11" s="107">
        <f>'G2'!M11+Aralık!N11</f>
        <v>2469.0200000000004</v>
      </c>
      <c r="N11" s="18">
        <v>1608</v>
      </c>
      <c r="O11" s="19">
        <v>5221.42</v>
      </c>
      <c r="P11" s="35">
        <v>3.14</v>
      </c>
      <c r="Q11" s="147"/>
    </row>
    <row r="12" spans="1:17" s="2" customFormat="1" x14ac:dyDescent="0.25">
      <c r="A12" s="140" t="s">
        <v>22</v>
      </c>
      <c r="B12" s="14">
        <f>'G2'!B12+Aralık!C12+Ocak!C12+Şubat!C12</f>
        <v>14690</v>
      </c>
      <c r="C12" s="14">
        <f>'G2'!C12+Aralık!D12+Ocak!D12+Şubat!D12</f>
        <v>94816</v>
      </c>
      <c r="D12" s="40">
        <f>('G2'!D12+Aralık!E12)/2</f>
        <v>1.2650000000000001</v>
      </c>
      <c r="E12" s="15">
        <f>'G2'!E12+Aralık!F12</f>
        <v>13305.48</v>
      </c>
      <c r="F12" s="16">
        <f>('G2'!F12+Aralık!G12)/2</f>
        <v>0.1598</v>
      </c>
      <c r="G12" s="14">
        <f>'G2'!G12+Aralık!H12+Ocak!H12+Şubat!H12</f>
        <v>1632</v>
      </c>
      <c r="H12" s="37">
        <f>'G2'!H12+Aralık!I12+Ocak!I12+Şubat!I12</f>
        <v>5567</v>
      </c>
      <c r="I12" s="14">
        <f>'G2'!I12+Aralık!J12+Ocak!J12+Şubat!J12</f>
        <v>5008</v>
      </c>
      <c r="J12" s="14">
        <f>'G2'!J12+Aralık!K12+Ocak!K12+Şubat!K12</f>
        <v>211884</v>
      </c>
      <c r="K12" s="40">
        <f>('G2'!K12+Aralık!L12)/2</f>
        <v>0.83</v>
      </c>
      <c r="L12" s="14">
        <f>'G2'!L12+Aralık!M12+Ocak!M12+Şubat!M12</f>
        <v>191</v>
      </c>
      <c r="M12" s="86">
        <f>'G2'!M12+Aralık!N12</f>
        <v>3297.5</v>
      </c>
      <c r="N12" s="14">
        <v>1034</v>
      </c>
      <c r="O12" s="15">
        <v>4499.43</v>
      </c>
      <c r="P12" s="34">
        <v>3.77</v>
      </c>
      <c r="Q12" s="146"/>
    </row>
    <row r="13" spans="1:17" s="17" customFormat="1" x14ac:dyDescent="0.25">
      <c r="A13" s="141" t="s">
        <v>23</v>
      </c>
      <c r="B13" s="18">
        <f>'G2'!B13+Aralık!C13+Ocak!C13+Şubat!C13</f>
        <v>14764</v>
      </c>
      <c r="C13" s="18">
        <f>'G2'!C13+Aralık!D13+Ocak!D13+Şubat!D13</f>
        <v>153295</v>
      </c>
      <c r="D13" s="39">
        <f>('G2'!D13+Aralık!E13)/2</f>
        <v>2.19</v>
      </c>
      <c r="E13" s="19">
        <f>'G2'!E13+Aralık!F13</f>
        <v>21216.280000000002</v>
      </c>
      <c r="F13" s="20">
        <f>('G2'!F13+Aralık!G13)/2</f>
        <v>0.10585</v>
      </c>
      <c r="G13" s="18">
        <f>'G2'!G13+Aralık!H13+Ocak!H13+Şubat!H13</f>
        <v>1258</v>
      </c>
      <c r="H13" s="38">
        <f>'G2'!H13+Aralık!I13+Ocak!I13+Şubat!I13</f>
        <v>5920</v>
      </c>
      <c r="I13" s="18">
        <f>'G2'!I13+Aralık!J13+Ocak!J13+Şubat!J13</f>
        <v>4837</v>
      </c>
      <c r="J13" s="18">
        <f>'G2'!J13+Aralık!K13+Ocak!K13+Şubat!K13</f>
        <v>213522</v>
      </c>
      <c r="K13" s="39">
        <f>('G2'!K13+Aralık!L13)/2</f>
        <v>1.17</v>
      </c>
      <c r="L13" s="18">
        <f>'G2'!L13+Aralık!M13+Ocak!M13+Şubat!M13</f>
        <v>177</v>
      </c>
      <c r="M13" s="107">
        <f>'G2'!M13+Aralık!N13</f>
        <v>4692.5600000000004</v>
      </c>
      <c r="N13" s="18">
        <v>1939</v>
      </c>
      <c r="O13" s="19">
        <v>5691.94</v>
      </c>
      <c r="P13" s="35">
        <v>2.98</v>
      </c>
      <c r="Q13" s="147"/>
    </row>
    <row r="14" spans="1:17" s="2" customFormat="1" x14ac:dyDescent="0.25">
      <c r="A14" s="140" t="s">
        <v>24</v>
      </c>
      <c r="B14" s="14">
        <f>'G2'!B14+Aralık!C14+Ocak!C14+Şubat!C14</f>
        <v>16966</v>
      </c>
      <c r="C14" s="14">
        <f>'G2'!C14+Aralık!D14+Ocak!D14+Şubat!D14</f>
        <v>143197</v>
      </c>
      <c r="D14" s="40">
        <f>('G2'!D14+Aralık!E14)/2</f>
        <v>2.37</v>
      </c>
      <c r="E14" s="15">
        <f>'G2'!E14+Aralık!F14</f>
        <v>23695.27</v>
      </c>
      <c r="F14" s="16">
        <f>('G2'!F14+Aralık!G14)/2</f>
        <v>0.13270000000000001</v>
      </c>
      <c r="G14" s="14">
        <f>'G2'!G14+Aralık!H14+Ocak!H14+Şubat!H14</f>
        <v>1660</v>
      </c>
      <c r="H14" s="37">
        <f>'G2'!H14+Aralık!I14+Ocak!I14+Şubat!I14</f>
        <v>7163</v>
      </c>
      <c r="I14" s="14">
        <f>'G2'!I14+Aralık!J14+Ocak!J14+Şubat!J14</f>
        <v>10182</v>
      </c>
      <c r="J14" s="14">
        <f>'G2'!J14+Aralık!K14+Ocak!K14+Şubat!K14</f>
        <v>234681</v>
      </c>
      <c r="K14" s="40">
        <f>('G2'!K14+Aralık!L14)/2</f>
        <v>1.0499999999999998</v>
      </c>
      <c r="L14" s="14">
        <f>'G2'!L14+Aralık!M14+Ocak!M14+Şubat!M14</f>
        <v>197</v>
      </c>
      <c r="M14" s="86">
        <f>'G2'!M14+Aralık!N14</f>
        <v>6350.83</v>
      </c>
      <c r="N14" s="14">
        <v>4061</v>
      </c>
      <c r="O14" s="15">
        <v>11259.85</v>
      </c>
      <c r="P14" s="34">
        <v>2.76</v>
      </c>
      <c r="Q14" s="146"/>
    </row>
    <row r="15" spans="1:17" s="17" customFormat="1" x14ac:dyDescent="0.25">
      <c r="A15" s="141" t="s">
        <v>25</v>
      </c>
      <c r="B15" s="18">
        <f>'G2'!B15+Aralık!C15+Ocak!C15+Şubat!C15</f>
        <v>7012</v>
      </c>
      <c r="C15" s="18">
        <f>'G2'!C15+Aralık!D15+Ocak!D15+Şubat!D15</f>
        <v>43980</v>
      </c>
      <c r="D15" s="39">
        <f>('G2'!D15+Aralık!E15)/2</f>
        <v>1.415</v>
      </c>
      <c r="E15" s="19">
        <f>'G2'!E15+Aralık!F15</f>
        <v>6865.95</v>
      </c>
      <c r="F15" s="20">
        <f>('G2'!F15+Aralık!G15)/2</f>
        <v>0.13849999999999998</v>
      </c>
      <c r="G15" s="18">
        <f>'G2'!G15+Aralık!H15+Ocak!H15+Şubat!H15</f>
        <v>354</v>
      </c>
      <c r="H15" s="38">
        <f>'G2'!H15+Aralık!I15+Ocak!I15+Şubat!I15</f>
        <v>4211</v>
      </c>
      <c r="I15" s="18">
        <f>'G2'!I15+Aralık!J15+Ocak!J15+Şubat!J15</f>
        <v>2158</v>
      </c>
      <c r="J15" s="18">
        <f>'G2'!J15+Aralık!K15+Ocak!K15+Şubat!K15</f>
        <v>79356</v>
      </c>
      <c r="K15" s="39">
        <f>('G2'!K15+Aralık!L15)/2</f>
        <v>0.90500000000000003</v>
      </c>
      <c r="L15" s="18">
        <f>'G2'!L15+Aralık!M15+Ocak!M15+Şubat!M15</f>
        <v>58</v>
      </c>
      <c r="M15" s="107">
        <f>'G2'!M15+Aralık!N15</f>
        <v>2004.8600000000001</v>
      </c>
      <c r="N15" s="18">
        <v>1903</v>
      </c>
      <c r="O15" s="19">
        <v>6157.06</v>
      </c>
      <c r="P15" s="35">
        <v>2.91</v>
      </c>
      <c r="Q15" s="147"/>
    </row>
    <row r="16" spans="1:17" s="2" customFormat="1" x14ac:dyDescent="0.25">
      <c r="A16" s="140" t="s">
        <v>26</v>
      </c>
      <c r="B16" s="14">
        <f>'G2'!B16+Aralık!C16+Ocak!C16+Şubat!C16</f>
        <v>19842</v>
      </c>
      <c r="C16" s="14">
        <f>'G2'!C16+Aralık!D16+Ocak!D16+Şubat!D16</f>
        <v>159368</v>
      </c>
      <c r="D16" s="40">
        <f>('G2'!D16+Aralık!E16)/2</f>
        <v>2.0249999999999999</v>
      </c>
      <c r="E16" s="15">
        <f>'G2'!E16+Aralık!F16</f>
        <v>27982.5</v>
      </c>
      <c r="F16" s="16">
        <f>('G2'!F16+Aralık!G16)/2</f>
        <v>0.12905</v>
      </c>
      <c r="G16" s="14">
        <f>'G2'!G16+Aralık!H16+Ocak!H16+Şubat!H16</f>
        <v>2291</v>
      </c>
      <c r="H16" s="37">
        <f>'G2'!H16+Aralık!I16+Ocak!I16+Şubat!I16</f>
        <v>7150</v>
      </c>
      <c r="I16" s="14">
        <f>'G2'!I16+Aralık!J16+Ocak!J16+Şubat!J16</f>
        <v>12696</v>
      </c>
      <c r="J16" s="14">
        <f>'G2'!J16+Aralık!K16+Ocak!K16+Şubat!K16</f>
        <v>291633</v>
      </c>
      <c r="K16" s="40">
        <f>('G2'!K16+Aralık!L16)/2</f>
        <v>0.89500000000000002</v>
      </c>
      <c r="L16" s="14">
        <f>'G2'!L16+Aralık!M16+Ocak!M16+Şubat!M16</f>
        <v>178</v>
      </c>
      <c r="M16" s="86">
        <f>'G2'!M16+Aralık!N16</f>
        <v>9757.25</v>
      </c>
      <c r="N16" s="14">
        <v>4841</v>
      </c>
      <c r="O16" s="15">
        <v>18820.52</v>
      </c>
      <c r="P16" s="34">
        <v>3.75</v>
      </c>
      <c r="Q16" s="146"/>
    </row>
    <row r="17" spans="1:17" s="17" customFormat="1" x14ac:dyDescent="0.25">
      <c r="A17" s="141" t="s">
        <v>27</v>
      </c>
      <c r="B17" s="18">
        <f>'G2'!B17+Aralık!C17+Ocak!C17+Şubat!C17</f>
        <v>13354</v>
      </c>
      <c r="C17" s="18">
        <f>'G2'!C17+Aralık!D17+Ocak!D17+Şubat!D17</f>
        <v>125857</v>
      </c>
      <c r="D17" s="39">
        <f>('G2'!D17+Aralık!E17)/2</f>
        <v>2.1349999999999998</v>
      </c>
      <c r="E17" s="19">
        <f>'G2'!E17+Aralık!F17</f>
        <v>19513.91</v>
      </c>
      <c r="F17" s="20">
        <f>('G2'!F17+Aralık!G17)/2</f>
        <v>0.11144999999999999</v>
      </c>
      <c r="G17" s="18">
        <f>'G2'!G17+Aralık!H17+Ocak!H17+Şubat!H17</f>
        <v>1021</v>
      </c>
      <c r="H17" s="38">
        <f>'G2'!H17+Aralık!I17+Ocak!I17+Şubat!I17</f>
        <v>6371</v>
      </c>
      <c r="I17" s="18">
        <f>'G2'!I17+Aralık!J17+Ocak!J17+Şubat!J17</f>
        <v>4649</v>
      </c>
      <c r="J17" s="18">
        <f>'G2'!J17+Aralık!K17+Ocak!K17+Şubat!K17</f>
        <v>215128</v>
      </c>
      <c r="K17" s="39">
        <f>('G2'!K17+Aralık!L17)/2</f>
        <v>0.94500000000000006</v>
      </c>
      <c r="L17" s="18">
        <f>'G2'!L17+Aralık!M17+Ocak!M17+Şubat!M17</f>
        <v>166</v>
      </c>
      <c r="M17" s="107">
        <f>'G2'!M17+Aralık!N17</f>
        <v>4120.24</v>
      </c>
      <c r="N17" s="18">
        <v>2648</v>
      </c>
      <c r="O17" s="19">
        <v>7919.69</v>
      </c>
      <c r="P17" s="35">
        <v>2.81</v>
      </c>
      <c r="Q17" s="147"/>
    </row>
    <row r="18" spans="1:17" s="2" customFormat="1" x14ac:dyDescent="0.25">
      <c r="A18" s="140" t="s">
        <v>28</v>
      </c>
      <c r="B18" s="14">
        <f>'G2'!B18+Aralık!C18+Ocak!C18+Şubat!C18</f>
        <v>10850</v>
      </c>
      <c r="C18" s="14">
        <f>'G2'!C18+Aralık!D18+Ocak!D18+Şubat!D18</f>
        <v>78713</v>
      </c>
      <c r="D18" s="40">
        <f>('G2'!D18+Aralık!E18)/2</f>
        <v>1.71</v>
      </c>
      <c r="E18" s="15">
        <f>'G2'!E18+Aralık!F18</f>
        <v>11865.109999999999</v>
      </c>
      <c r="F18" s="16">
        <f>('G2'!F18+Aralık!G18)/2</f>
        <v>0.13009999999999999</v>
      </c>
      <c r="G18" s="14">
        <f>'G2'!G18+Aralık!H18+Ocak!H18+Şubat!H18</f>
        <v>1289</v>
      </c>
      <c r="H18" s="37">
        <f>'G2'!H18+Aralık!I18+Ocak!I18+Şubat!I18</f>
        <v>3433</v>
      </c>
      <c r="I18" s="14">
        <f>'G2'!I18+Aralık!J18+Ocak!J18+Şubat!J18</f>
        <v>4283</v>
      </c>
      <c r="J18" s="14">
        <f>'G2'!J18+Aralık!K18+Ocak!K18+Şubat!K18</f>
        <v>218875</v>
      </c>
      <c r="K18" s="40">
        <f>('G2'!K18+Aralık!L18)/2</f>
        <v>0.94500000000000006</v>
      </c>
      <c r="L18" s="14">
        <f>'G2'!L18+Aralık!M18+Ocak!M18+Şubat!M18</f>
        <v>204</v>
      </c>
      <c r="M18" s="86">
        <f>'G2'!M18+Aralık!N18</f>
        <v>2782.27</v>
      </c>
      <c r="N18" s="14">
        <v>1928</v>
      </c>
      <c r="O18" s="15">
        <v>6428.16</v>
      </c>
      <c r="P18" s="34">
        <v>2.85</v>
      </c>
      <c r="Q18" s="146"/>
    </row>
    <row r="19" spans="1:17" s="17" customFormat="1" x14ac:dyDescent="0.25">
      <c r="A19" s="141" t="s">
        <v>29</v>
      </c>
      <c r="B19" s="18">
        <f>'G2'!B19+Aralık!C19+Ocak!C19+Şubat!C19</f>
        <v>13436</v>
      </c>
      <c r="C19" s="18">
        <f>'G2'!C19+Aralık!D19+Ocak!D19+Şubat!D19</f>
        <v>109236</v>
      </c>
      <c r="D19" s="39">
        <f>('G2'!D19+Aralık!E19)/2</f>
        <v>2.08</v>
      </c>
      <c r="E19" s="19">
        <f>'G2'!E19+Aralık!F19</f>
        <v>17581.89</v>
      </c>
      <c r="F19" s="20">
        <f>('G2'!F19+Aralık!G19)/2</f>
        <v>0.12415000000000001</v>
      </c>
      <c r="G19" s="18">
        <f>'G2'!G19+Aralık!H19+Ocak!H19+Şubat!H19</f>
        <v>1420</v>
      </c>
      <c r="H19" s="38">
        <f>'G2'!H19+Aralık!I19+Ocak!I19+Şubat!I19</f>
        <v>5567</v>
      </c>
      <c r="I19" s="18">
        <f>'G2'!I19+Aralık!J19+Ocak!J19+Şubat!J19</f>
        <v>4822</v>
      </c>
      <c r="J19" s="18">
        <f>'G2'!J19+Aralık!K19+Ocak!K19+Şubat!K19</f>
        <v>221830</v>
      </c>
      <c r="K19" s="39">
        <f>('G2'!K19+Aralık!L19)/2</f>
        <v>1.155</v>
      </c>
      <c r="L19" s="18">
        <f>'G2'!L19+Aralık!M19+Ocak!M19+Şubat!M19</f>
        <v>189</v>
      </c>
      <c r="M19" s="107">
        <f>'G2'!M19+Aralık!N19</f>
        <v>4964.4799999999996</v>
      </c>
      <c r="N19" s="18">
        <v>2999</v>
      </c>
      <c r="O19" s="19">
        <v>8999.3700000000008</v>
      </c>
      <c r="P19" s="35">
        <v>2.66</v>
      </c>
      <c r="Q19" s="147"/>
    </row>
    <row r="20" spans="1:17" ht="15.75" thickBot="1" x14ac:dyDescent="0.3">
      <c r="A20" s="148" t="s">
        <v>42</v>
      </c>
      <c r="B20" s="117">
        <v>1795</v>
      </c>
      <c r="C20" s="114">
        <v>12745</v>
      </c>
      <c r="D20" s="159"/>
      <c r="E20" s="159"/>
      <c r="F20" s="159"/>
      <c r="G20" s="117">
        <v>275</v>
      </c>
      <c r="H20" s="160">
        <v>195</v>
      </c>
      <c r="I20" s="161">
        <v>663</v>
      </c>
      <c r="J20" s="114">
        <v>38454</v>
      </c>
      <c r="K20" s="159"/>
      <c r="L20" s="117">
        <v>22</v>
      </c>
      <c r="M20" s="144"/>
      <c r="N20" s="143"/>
      <c r="O20" s="143"/>
      <c r="P20" s="144"/>
      <c r="Q20" s="148"/>
    </row>
    <row r="21" spans="1:17" ht="16.5" thickTop="1" thickBot="1" x14ac:dyDescent="0.3">
      <c r="A21" s="142"/>
      <c r="B21" s="143"/>
      <c r="C21" s="143"/>
      <c r="D21" s="143"/>
      <c r="E21" s="143"/>
      <c r="F21" s="143"/>
      <c r="G21" s="143"/>
      <c r="H21" s="144"/>
      <c r="I21" s="143"/>
      <c r="J21" s="143"/>
      <c r="K21" s="143"/>
      <c r="L21" s="143"/>
      <c r="M21" s="144"/>
      <c r="N21" s="143"/>
      <c r="O21" s="143"/>
      <c r="P21" s="144"/>
      <c r="Q21" s="148"/>
    </row>
    <row r="22" spans="1:17" s="1" customFormat="1" ht="17.25" thickTop="1" thickBot="1" x14ac:dyDescent="0.3">
      <c r="A22" s="7" t="s">
        <v>30</v>
      </c>
      <c r="B22" s="4">
        <f>SUM(B4:B20)</f>
        <v>244188</v>
      </c>
      <c r="C22" s="4">
        <f>SUM(C4:C20)</f>
        <v>1946320.7</v>
      </c>
      <c r="D22" s="32">
        <f>SUM(D4:D19)/16</f>
        <v>2.0753124999999999</v>
      </c>
      <c r="E22" s="5">
        <f>SUM(E4:E19)</f>
        <v>341067.58999999997</v>
      </c>
      <c r="F22" s="6">
        <f>SUM(F4:F19)/16</f>
        <v>0.13399375000000002</v>
      </c>
      <c r="G22" s="4">
        <f>SUM(G4:G20)</f>
        <v>25149.0625</v>
      </c>
      <c r="H22" s="4">
        <f>SUM(H4:H20)</f>
        <v>90561</v>
      </c>
      <c r="I22" s="4">
        <f>SUM(I4:I20)</f>
        <v>102516</v>
      </c>
      <c r="J22" s="4">
        <f>SUM(J4:J20)</f>
        <v>3566673</v>
      </c>
      <c r="K22" s="32">
        <f>SUM(K4:K19)/16</f>
        <v>0.96906249999999994</v>
      </c>
      <c r="L22" s="4">
        <f>SUM(L4:L20)</f>
        <v>2982</v>
      </c>
      <c r="M22" s="5">
        <f>SUM(M4:M19)</f>
        <v>77444.150000000009</v>
      </c>
      <c r="N22" s="5">
        <f>SUM(N4:N19)</f>
        <v>50972</v>
      </c>
      <c r="O22" s="5">
        <f>SUM(O4:O19)</f>
        <v>163387.1</v>
      </c>
      <c r="P22" s="32">
        <f>SUM(P4:P19)/16</f>
        <v>3.0556250000000009</v>
      </c>
      <c r="Q22" s="145"/>
    </row>
    <row r="23" spans="1:17" ht="15.75" thickTop="1" x14ac:dyDescent="0.25"/>
    <row r="24" spans="1:17" ht="15.75" x14ac:dyDescent="0.25">
      <c r="A24" s="162" t="s">
        <v>47</v>
      </c>
    </row>
    <row r="25" spans="1:17" ht="45.75" customHeight="1" x14ac:dyDescent="0.25">
      <c r="A25" s="163" t="s">
        <v>48</v>
      </c>
    </row>
    <row r="26" spans="1:17" ht="45" customHeight="1" x14ac:dyDescent="0.25">
      <c r="A26" s="165" t="s">
        <v>51</v>
      </c>
    </row>
    <row r="27" spans="1:17" x14ac:dyDescent="0.25">
      <c r="A27" s="165"/>
    </row>
    <row r="28" spans="1:17" x14ac:dyDescent="0.25">
      <c r="A28" s="165"/>
    </row>
  </sheetData>
  <mergeCells count="6">
    <mergeCell ref="A26:A28"/>
    <mergeCell ref="B2:H2"/>
    <mergeCell ref="I2:M2"/>
    <mergeCell ref="N2:P2"/>
    <mergeCell ref="A1:P1"/>
    <mergeCell ref="A2:A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AA3579-1CDE-4E29-B02E-F5201AC0D37D}">
  <dimension ref="A1:Q39"/>
  <sheetViews>
    <sheetView zoomScale="90" zoomScaleNormal="90" workbookViewId="0">
      <selection activeCell="B21" sqref="B21"/>
    </sheetView>
  </sheetViews>
  <sheetFormatPr defaultColWidth="23.5703125" defaultRowHeight="15" x14ac:dyDescent="0.25"/>
  <cols>
    <col min="1" max="1" width="31.28515625" style="92" customWidth="1"/>
    <col min="2" max="2" width="21.85546875" customWidth="1"/>
    <col min="3" max="3" width="19.140625" customWidth="1"/>
    <col min="4" max="4" width="18.28515625" customWidth="1"/>
    <col min="5" max="5" width="19.85546875" customWidth="1"/>
    <col min="6" max="7" width="15.7109375" customWidth="1"/>
    <col min="8" max="8" width="26.7109375" customWidth="1"/>
    <col min="9" max="9" width="21.5703125" customWidth="1"/>
    <col min="10" max="10" width="16" customWidth="1"/>
    <col min="11" max="13" width="21" customWidth="1"/>
    <col min="14" max="14" width="16" customWidth="1"/>
    <col min="15" max="15" width="23.5703125" style="117"/>
  </cols>
  <sheetData>
    <row r="1" spans="1:16" s="42" customFormat="1" ht="22.5" thickTop="1" thickBot="1" x14ac:dyDescent="0.35">
      <c r="A1" s="171" t="s">
        <v>39</v>
      </c>
      <c r="B1" s="172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4"/>
      <c r="O1" s="41"/>
    </row>
    <row r="2" spans="1:16" s="42" customFormat="1" ht="19.5" thickTop="1" x14ac:dyDescent="0.3">
      <c r="A2" s="43"/>
      <c r="B2" s="44"/>
      <c r="C2" s="175" t="s">
        <v>0</v>
      </c>
      <c r="D2" s="175"/>
      <c r="E2" s="175"/>
      <c r="F2" s="175"/>
      <c r="G2" s="175"/>
      <c r="H2" s="175"/>
      <c r="I2" s="176"/>
      <c r="J2" s="177" t="s">
        <v>1</v>
      </c>
      <c r="K2" s="177"/>
      <c r="L2" s="177"/>
      <c r="M2" s="177"/>
      <c r="N2" s="178"/>
      <c r="O2" s="41"/>
    </row>
    <row r="3" spans="1:16" s="8" customFormat="1" ht="30" x14ac:dyDescent="0.25">
      <c r="A3" s="45" t="s">
        <v>3</v>
      </c>
      <c r="B3" s="46" t="s">
        <v>37</v>
      </c>
      <c r="C3" s="47" t="s">
        <v>4</v>
      </c>
      <c r="D3" s="12" t="s">
        <v>5</v>
      </c>
      <c r="E3" s="23" t="s">
        <v>38</v>
      </c>
      <c r="F3" s="24" t="s">
        <v>7</v>
      </c>
      <c r="G3" s="25" t="s">
        <v>8</v>
      </c>
      <c r="H3" s="31" t="s">
        <v>33</v>
      </c>
      <c r="I3" s="33" t="s">
        <v>40</v>
      </c>
      <c r="J3" s="28" t="s">
        <v>4</v>
      </c>
      <c r="K3" s="29" t="s">
        <v>5</v>
      </c>
      <c r="L3" s="11" t="s">
        <v>6</v>
      </c>
      <c r="M3" s="30" t="s">
        <v>11</v>
      </c>
      <c r="N3" s="33" t="s">
        <v>7</v>
      </c>
      <c r="O3" s="1"/>
    </row>
    <row r="4" spans="1:16" x14ac:dyDescent="0.25">
      <c r="A4" s="48" t="s">
        <v>14</v>
      </c>
      <c r="B4" s="49">
        <v>300</v>
      </c>
      <c r="C4" s="50">
        <v>3421</v>
      </c>
      <c r="D4" s="51">
        <v>23947</v>
      </c>
      <c r="E4" s="52">
        <v>2.4</v>
      </c>
      <c r="F4" s="53">
        <v>8210.4</v>
      </c>
      <c r="G4" s="54">
        <v>0.1429</v>
      </c>
      <c r="H4" s="55">
        <v>632</v>
      </c>
      <c r="I4" s="37">
        <v>622</v>
      </c>
      <c r="J4" s="56">
        <v>1160</v>
      </c>
      <c r="K4" s="56">
        <v>70760</v>
      </c>
      <c r="L4" s="57">
        <v>0.74</v>
      </c>
      <c r="M4" s="56">
        <v>58</v>
      </c>
      <c r="N4" s="40">
        <v>858.4</v>
      </c>
      <c r="O4" s="58"/>
      <c r="P4" s="59"/>
    </row>
    <row r="5" spans="1:16" x14ac:dyDescent="0.25">
      <c r="A5" s="60" t="s">
        <v>15</v>
      </c>
      <c r="B5" s="61">
        <v>150</v>
      </c>
      <c r="C5" s="62">
        <v>838</v>
      </c>
      <c r="D5" s="63">
        <v>6704</v>
      </c>
      <c r="E5" s="85">
        <v>4.9000000000000004</v>
      </c>
      <c r="F5" s="65">
        <v>4106.2</v>
      </c>
      <c r="G5" s="66">
        <v>0.125</v>
      </c>
      <c r="H5" s="67">
        <v>179</v>
      </c>
      <c r="I5" s="35">
        <v>364</v>
      </c>
      <c r="J5" s="68">
        <v>375</v>
      </c>
      <c r="K5" s="68">
        <v>29125</v>
      </c>
      <c r="L5" s="69">
        <v>1.06</v>
      </c>
      <c r="M5" s="68">
        <v>15</v>
      </c>
      <c r="N5" s="107">
        <v>397.5</v>
      </c>
      <c r="O5" s="77"/>
      <c r="P5" s="59"/>
    </row>
    <row r="6" spans="1:16" x14ac:dyDescent="0.25">
      <c r="A6" s="48" t="s">
        <v>16</v>
      </c>
      <c r="B6" s="73">
        <v>500</v>
      </c>
      <c r="C6" s="74">
        <v>6105</v>
      </c>
      <c r="D6" s="75">
        <v>45788</v>
      </c>
      <c r="E6" s="52">
        <v>2.36</v>
      </c>
      <c r="F6" s="76">
        <v>14407.8</v>
      </c>
      <c r="G6" s="54">
        <v>0.1333</v>
      </c>
      <c r="H6" s="55">
        <v>873</v>
      </c>
      <c r="I6" s="37">
        <v>934</v>
      </c>
      <c r="J6" s="56">
        <v>693</v>
      </c>
      <c r="K6" s="56">
        <v>47817</v>
      </c>
      <c r="L6" s="57">
        <v>0.97</v>
      </c>
      <c r="M6" s="56">
        <v>43</v>
      </c>
      <c r="N6" s="34">
        <v>672.21</v>
      </c>
      <c r="O6" s="77"/>
      <c r="P6" s="59"/>
    </row>
    <row r="7" spans="1:16" x14ac:dyDescent="0.25">
      <c r="A7" s="60" t="s">
        <v>17</v>
      </c>
      <c r="B7" s="61">
        <v>300</v>
      </c>
      <c r="C7" s="78">
        <v>3084</v>
      </c>
      <c r="D7" s="79">
        <v>26214</v>
      </c>
      <c r="E7" s="85">
        <v>2.7</v>
      </c>
      <c r="F7" s="80">
        <v>8326.7999999999993</v>
      </c>
      <c r="G7" s="81">
        <v>0.1176</v>
      </c>
      <c r="H7" s="64">
        <v>595</v>
      </c>
      <c r="I7" s="38">
        <v>626</v>
      </c>
      <c r="J7" s="68">
        <v>749</v>
      </c>
      <c r="K7" s="68">
        <v>50183</v>
      </c>
      <c r="L7" s="69">
        <v>0.92</v>
      </c>
      <c r="M7" s="68">
        <v>54</v>
      </c>
      <c r="N7" s="35">
        <v>689.08</v>
      </c>
      <c r="O7" s="77"/>
      <c r="P7" s="59"/>
    </row>
    <row r="8" spans="1:16" x14ac:dyDescent="0.25">
      <c r="A8" s="48" t="s">
        <v>18</v>
      </c>
      <c r="B8" s="73">
        <v>50</v>
      </c>
      <c r="C8" s="82">
        <v>562</v>
      </c>
      <c r="D8" s="75">
        <v>3372</v>
      </c>
      <c r="E8" s="55">
        <v>1.82</v>
      </c>
      <c r="F8" s="76">
        <v>1022.84</v>
      </c>
      <c r="G8" s="54">
        <v>0.16669999999999999</v>
      </c>
      <c r="H8" s="55">
        <v>102</v>
      </c>
      <c r="I8" s="34">
        <v>154</v>
      </c>
      <c r="J8" s="56">
        <v>477</v>
      </c>
      <c r="K8" s="56">
        <v>32436</v>
      </c>
      <c r="L8" s="57">
        <v>1.08</v>
      </c>
      <c r="M8" s="56">
        <v>43</v>
      </c>
      <c r="N8" s="34">
        <v>515.16</v>
      </c>
      <c r="O8" s="77"/>
      <c r="P8" s="59"/>
    </row>
    <row r="9" spans="1:16" x14ac:dyDescent="0.25">
      <c r="A9" s="60" t="s">
        <v>19</v>
      </c>
      <c r="B9" s="61">
        <v>50</v>
      </c>
      <c r="C9" s="83">
        <v>511</v>
      </c>
      <c r="D9" s="79">
        <v>3577</v>
      </c>
      <c r="E9" s="84">
        <v>1.89</v>
      </c>
      <c r="F9" s="80">
        <v>965.79</v>
      </c>
      <c r="G9" s="66">
        <v>0.1429</v>
      </c>
      <c r="H9" s="67">
        <v>80</v>
      </c>
      <c r="I9" s="35">
        <v>192</v>
      </c>
      <c r="J9" s="68">
        <v>495</v>
      </c>
      <c r="K9" s="68">
        <v>37125</v>
      </c>
      <c r="L9" s="69">
        <v>1.1200000000000001</v>
      </c>
      <c r="M9" s="68">
        <v>31</v>
      </c>
      <c r="N9" s="107">
        <v>554.4</v>
      </c>
      <c r="O9" s="77"/>
      <c r="P9" s="59"/>
    </row>
    <row r="10" spans="1:16" x14ac:dyDescent="0.25">
      <c r="A10" s="48" t="s">
        <v>20</v>
      </c>
      <c r="B10" s="73">
        <v>150</v>
      </c>
      <c r="C10" s="74">
        <v>2379</v>
      </c>
      <c r="D10" s="75">
        <v>21411</v>
      </c>
      <c r="E10" s="52">
        <v>1.71</v>
      </c>
      <c r="F10" s="76">
        <v>4068.09</v>
      </c>
      <c r="G10" s="54">
        <v>0.125</v>
      </c>
      <c r="H10" s="55">
        <v>301</v>
      </c>
      <c r="I10" s="37">
        <v>575</v>
      </c>
      <c r="J10" s="56">
        <v>386</v>
      </c>
      <c r="K10" s="56">
        <v>28950</v>
      </c>
      <c r="L10" s="57">
        <v>1.18</v>
      </c>
      <c r="M10" s="56">
        <v>23</v>
      </c>
      <c r="N10" s="34">
        <v>455.48</v>
      </c>
      <c r="O10" s="77"/>
      <c r="P10" s="59"/>
    </row>
    <row r="11" spans="1:16" x14ac:dyDescent="0.25">
      <c r="A11" s="60" t="s">
        <v>21</v>
      </c>
      <c r="B11" s="61">
        <v>67</v>
      </c>
      <c r="C11" s="78">
        <v>1371</v>
      </c>
      <c r="D11" s="79">
        <v>8912</v>
      </c>
      <c r="E11" s="85">
        <v>1.2</v>
      </c>
      <c r="F11" s="80">
        <v>1645.2</v>
      </c>
      <c r="G11" s="81">
        <v>0.15379999999999999</v>
      </c>
      <c r="H11" s="64">
        <v>113</v>
      </c>
      <c r="I11" s="38">
        <v>229</v>
      </c>
      <c r="J11" s="68">
        <v>491</v>
      </c>
      <c r="K11" s="68">
        <v>36825</v>
      </c>
      <c r="L11" s="69">
        <v>0.77</v>
      </c>
      <c r="M11" s="68">
        <v>31</v>
      </c>
      <c r="N11" s="35">
        <v>378.07</v>
      </c>
      <c r="O11" s="77"/>
      <c r="P11" s="59"/>
    </row>
    <row r="12" spans="1:16" x14ac:dyDescent="0.25">
      <c r="A12" s="48" t="s">
        <v>22</v>
      </c>
      <c r="B12" s="73">
        <v>100</v>
      </c>
      <c r="C12" s="74">
        <v>1726</v>
      </c>
      <c r="D12" s="75">
        <v>14671</v>
      </c>
      <c r="E12" s="52">
        <v>1.6</v>
      </c>
      <c r="F12" s="76">
        <v>2761.6</v>
      </c>
      <c r="G12" s="54">
        <v>0.1176</v>
      </c>
      <c r="H12" s="55">
        <v>307</v>
      </c>
      <c r="I12" s="34">
        <v>387</v>
      </c>
      <c r="J12" s="56">
        <v>471</v>
      </c>
      <c r="K12" s="56">
        <v>33441</v>
      </c>
      <c r="L12" s="57">
        <v>0.59</v>
      </c>
      <c r="M12" s="56">
        <v>36</v>
      </c>
      <c r="N12" s="86">
        <v>277.89</v>
      </c>
      <c r="O12" s="77"/>
      <c r="P12" s="59"/>
    </row>
    <row r="13" spans="1:16" x14ac:dyDescent="0.25">
      <c r="A13" s="60" t="s">
        <v>23</v>
      </c>
      <c r="B13" s="61">
        <v>150</v>
      </c>
      <c r="C13" s="78">
        <v>1844</v>
      </c>
      <c r="D13" s="79">
        <v>17518</v>
      </c>
      <c r="E13" s="85">
        <v>2.2400000000000002</v>
      </c>
      <c r="F13" s="80">
        <v>4130.5600000000004</v>
      </c>
      <c r="G13" s="81">
        <v>0.1053</v>
      </c>
      <c r="H13" s="64">
        <v>344</v>
      </c>
      <c r="I13" s="35">
        <v>375</v>
      </c>
      <c r="J13" s="68">
        <v>447</v>
      </c>
      <c r="K13" s="68">
        <v>27255</v>
      </c>
      <c r="L13" s="69">
        <v>0.89</v>
      </c>
      <c r="M13" s="68">
        <v>50</v>
      </c>
      <c r="N13" s="35">
        <v>397.83</v>
      </c>
      <c r="O13" s="77"/>
      <c r="P13" s="59"/>
    </row>
    <row r="14" spans="1:16" x14ac:dyDescent="0.25">
      <c r="A14" s="48" t="s">
        <v>24</v>
      </c>
      <c r="B14" s="73">
        <v>200</v>
      </c>
      <c r="C14" s="87">
        <v>1965</v>
      </c>
      <c r="D14" s="75">
        <v>15131</v>
      </c>
      <c r="E14" s="52">
        <v>2.7</v>
      </c>
      <c r="F14" s="76">
        <v>5305.5</v>
      </c>
      <c r="G14" s="54">
        <v>0.12989999999999999</v>
      </c>
      <c r="H14" s="55">
        <v>354</v>
      </c>
      <c r="I14" s="34">
        <v>463</v>
      </c>
      <c r="J14" s="56">
        <v>749</v>
      </c>
      <c r="K14" s="56">
        <v>47412</v>
      </c>
      <c r="L14" s="57">
        <v>0.95</v>
      </c>
      <c r="M14" s="56">
        <v>63</v>
      </c>
      <c r="N14" s="34">
        <v>711.55</v>
      </c>
      <c r="O14" s="77"/>
      <c r="P14" s="59"/>
    </row>
    <row r="15" spans="1:16" x14ac:dyDescent="0.25">
      <c r="A15" s="48" t="s">
        <v>44</v>
      </c>
      <c r="B15" s="73">
        <v>0</v>
      </c>
      <c r="C15" s="87">
        <v>0</v>
      </c>
      <c r="D15" s="75">
        <v>0</v>
      </c>
      <c r="E15" s="52">
        <v>0</v>
      </c>
      <c r="F15" s="76">
        <v>0</v>
      </c>
      <c r="G15" s="54">
        <v>0</v>
      </c>
      <c r="H15" s="55">
        <v>0</v>
      </c>
      <c r="I15" s="34">
        <v>0</v>
      </c>
      <c r="J15" s="56">
        <v>0</v>
      </c>
      <c r="K15" s="56">
        <v>0</v>
      </c>
      <c r="L15" s="57">
        <v>0</v>
      </c>
      <c r="M15" s="56">
        <v>0</v>
      </c>
      <c r="N15" s="34">
        <v>0</v>
      </c>
      <c r="O15" s="77"/>
      <c r="P15" s="59"/>
    </row>
    <row r="16" spans="1:16" x14ac:dyDescent="0.25">
      <c r="A16" s="60" t="s">
        <v>26</v>
      </c>
      <c r="B16" s="61">
        <v>200</v>
      </c>
      <c r="C16" s="78">
        <v>2348</v>
      </c>
      <c r="D16" s="79">
        <v>18549</v>
      </c>
      <c r="E16" s="85">
        <v>2.4</v>
      </c>
      <c r="F16" s="80">
        <v>5635.2</v>
      </c>
      <c r="G16" s="81">
        <v>0.12659999999999999</v>
      </c>
      <c r="H16" s="64">
        <v>352</v>
      </c>
      <c r="I16" s="35">
        <v>527</v>
      </c>
      <c r="J16" s="68">
        <v>455</v>
      </c>
      <c r="K16" s="68">
        <v>31077</v>
      </c>
      <c r="L16" s="69">
        <v>0.85</v>
      </c>
      <c r="M16" s="68">
        <v>25</v>
      </c>
      <c r="N16" s="35">
        <v>386.75</v>
      </c>
      <c r="O16" s="77"/>
      <c r="P16" s="59"/>
    </row>
    <row r="17" spans="1:17" x14ac:dyDescent="0.25">
      <c r="A17" s="48" t="s">
        <v>27</v>
      </c>
      <c r="B17" s="73">
        <v>150</v>
      </c>
      <c r="C17" s="74">
        <v>1628</v>
      </c>
      <c r="D17" s="75">
        <v>15792</v>
      </c>
      <c r="E17" s="55">
        <v>2.5499999999999998</v>
      </c>
      <c r="F17" s="76">
        <v>4151.3999999999996</v>
      </c>
      <c r="G17" s="54">
        <v>0.1031</v>
      </c>
      <c r="H17" s="55">
        <v>319</v>
      </c>
      <c r="I17" s="34">
        <v>317</v>
      </c>
      <c r="J17" s="56">
        <v>567</v>
      </c>
      <c r="K17" s="56">
        <v>31979</v>
      </c>
      <c r="L17" s="57">
        <v>0.65</v>
      </c>
      <c r="M17" s="56">
        <v>39</v>
      </c>
      <c r="N17" s="34">
        <v>368.55</v>
      </c>
      <c r="O17" s="77"/>
      <c r="P17" s="59"/>
    </row>
    <row r="18" spans="1:17" x14ac:dyDescent="0.25">
      <c r="A18" s="108" t="s">
        <v>28</v>
      </c>
      <c r="B18" s="61">
        <v>100</v>
      </c>
      <c r="C18" s="78">
        <v>1249</v>
      </c>
      <c r="D18" s="79">
        <v>9992</v>
      </c>
      <c r="E18" s="85">
        <v>1.96</v>
      </c>
      <c r="F18" s="80">
        <v>2448.04</v>
      </c>
      <c r="G18" s="81">
        <v>0.125</v>
      </c>
      <c r="H18" s="64">
        <v>223</v>
      </c>
      <c r="I18" s="35">
        <v>245</v>
      </c>
      <c r="J18" s="68">
        <v>724</v>
      </c>
      <c r="K18" s="68">
        <v>39458</v>
      </c>
      <c r="L18" s="69">
        <v>0.79</v>
      </c>
      <c r="M18" s="68">
        <v>60</v>
      </c>
      <c r="N18" s="35">
        <v>571.96</v>
      </c>
      <c r="O18" s="77"/>
      <c r="P18" s="59"/>
    </row>
    <row r="19" spans="1:17" x14ac:dyDescent="0.25">
      <c r="A19" s="48" t="s">
        <v>29</v>
      </c>
      <c r="B19" s="73">
        <v>150</v>
      </c>
      <c r="C19" s="87">
        <v>1747</v>
      </c>
      <c r="D19" s="75">
        <v>13103</v>
      </c>
      <c r="E19" s="55">
        <v>2.35</v>
      </c>
      <c r="F19" s="76">
        <v>4105.45</v>
      </c>
      <c r="G19" s="54">
        <v>0.1333</v>
      </c>
      <c r="H19" s="55">
        <v>316</v>
      </c>
      <c r="I19" s="34">
        <v>477</v>
      </c>
      <c r="J19" s="56">
        <v>406</v>
      </c>
      <c r="K19" s="56">
        <v>28136</v>
      </c>
      <c r="L19" s="57">
        <v>1.02</v>
      </c>
      <c r="M19" s="56">
        <v>31</v>
      </c>
      <c r="N19" s="109">
        <v>414.12</v>
      </c>
      <c r="O19" s="77"/>
      <c r="P19" s="110"/>
      <c r="Q19" s="110"/>
    </row>
    <row r="20" spans="1:17" ht="15.75" thickBot="1" x14ac:dyDescent="0.3">
      <c r="A20" s="92" t="s">
        <v>45</v>
      </c>
      <c r="B20" s="93">
        <v>0</v>
      </c>
      <c r="C20" s="94">
        <v>0</v>
      </c>
      <c r="D20" s="59">
        <v>0</v>
      </c>
      <c r="E20" s="59">
        <v>0</v>
      </c>
      <c r="F20" s="59">
        <v>0</v>
      </c>
      <c r="G20" s="95">
        <v>0</v>
      </c>
      <c r="H20" s="59">
        <v>0</v>
      </c>
      <c r="I20" s="59">
        <v>0</v>
      </c>
      <c r="J20" s="94">
        <v>0</v>
      </c>
      <c r="K20" s="59">
        <v>0</v>
      </c>
      <c r="L20" s="59">
        <v>0</v>
      </c>
      <c r="M20" s="59">
        <v>0</v>
      </c>
      <c r="N20" s="96">
        <v>0</v>
      </c>
      <c r="O20" s="77"/>
      <c r="P20" s="97"/>
    </row>
    <row r="21" spans="1:17" s="1" customFormat="1" ht="17.25" thickTop="1" thickBot="1" x14ac:dyDescent="0.3">
      <c r="A21" s="98" t="s">
        <v>30</v>
      </c>
      <c r="B21" s="4">
        <v>2617</v>
      </c>
      <c r="C21" s="99">
        <v>30778</v>
      </c>
      <c r="D21" s="100">
        <v>244681</v>
      </c>
      <c r="E21" s="101">
        <v>2.3199999999999998</v>
      </c>
      <c r="F21" s="5">
        <v>71290.87</v>
      </c>
      <c r="G21" s="102">
        <v>0.12989999999999999</v>
      </c>
      <c r="H21" s="4">
        <v>5090</v>
      </c>
      <c r="I21" s="103">
        <v>6487</v>
      </c>
      <c r="J21" s="4">
        <v>8645</v>
      </c>
      <c r="K21" s="104">
        <v>571979</v>
      </c>
      <c r="L21" s="105">
        <v>0.91</v>
      </c>
      <c r="M21" s="4">
        <v>602</v>
      </c>
      <c r="N21" s="5">
        <v>7648.95</v>
      </c>
      <c r="O21" s="106"/>
    </row>
    <row r="22" spans="1:17" ht="15.75" thickTop="1" x14ac:dyDescent="0.25">
      <c r="D22" s="97"/>
      <c r="E22" s="111"/>
      <c r="F22" s="95"/>
      <c r="G22" s="95"/>
      <c r="O22" s="112"/>
    </row>
    <row r="23" spans="1:17" x14ac:dyDescent="0.25">
      <c r="A23" s="113"/>
      <c r="B23" s="114"/>
      <c r="C23" s="115"/>
      <c r="D23" s="116"/>
      <c r="E23" s="112"/>
      <c r="F23" s="112"/>
      <c r="G23" s="115"/>
      <c r="H23" s="117"/>
      <c r="I23" s="117"/>
      <c r="J23" s="118"/>
      <c r="K23" s="118"/>
      <c r="L23" s="112"/>
      <c r="M23" s="117"/>
      <c r="N23" s="112"/>
    </row>
    <row r="24" spans="1:17" x14ac:dyDescent="0.25">
      <c r="A24" s="119"/>
      <c r="B24" s="111"/>
      <c r="C24" s="114"/>
      <c r="D24" s="114"/>
      <c r="E24" s="112"/>
      <c r="F24" s="112"/>
      <c r="G24" s="120"/>
      <c r="H24" s="114"/>
      <c r="I24" s="117"/>
      <c r="J24" s="118"/>
      <c r="K24" s="118"/>
      <c r="L24" s="121"/>
      <c r="M24" s="118"/>
      <c r="N24" s="112"/>
      <c r="O24" s="112"/>
    </row>
    <row r="25" spans="1:17" x14ac:dyDescent="0.25">
      <c r="A25" s="119"/>
      <c r="C25" s="122"/>
      <c r="D25" s="111"/>
      <c r="G25" s="55"/>
      <c r="H25" s="2"/>
      <c r="N25" s="112"/>
    </row>
    <row r="26" spans="1:17" x14ac:dyDescent="0.25">
      <c r="A26" s="119"/>
      <c r="C26" s="119"/>
      <c r="G26" s="55"/>
      <c r="H26" s="14"/>
      <c r="I26" s="110"/>
    </row>
    <row r="27" spans="1:17" x14ac:dyDescent="0.25">
      <c r="G27" s="55"/>
      <c r="H27" s="14"/>
    </row>
    <row r="28" spans="1:17" x14ac:dyDescent="0.25">
      <c r="G28" s="123"/>
      <c r="H28" s="2"/>
    </row>
    <row r="29" spans="1:17" x14ac:dyDescent="0.25">
      <c r="G29" s="55"/>
      <c r="H29" s="2"/>
    </row>
    <row r="30" spans="1:17" x14ac:dyDescent="0.25">
      <c r="G30" s="55"/>
      <c r="H30" s="14"/>
    </row>
    <row r="31" spans="1:17" x14ac:dyDescent="0.25">
      <c r="G31" s="55"/>
      <c r="H31" s="14"/>
    </row>
    <row r="32" spans="1:17" x14ac:dyDescent="0.25">
      <c r="G32" s="55"/>
      <c r="H32" s="2"/>
    </row>
    <row r="33" spans="7:8" x14ac:dyDescent="0.25">
      <c r="G33" s="55"/>
      <c r="H33" s="2"/>
    </row>
    <row r="34" spans="7:8" x14ac:dyDescent="0.25">
      <c r="G34" s="55"/>
      <c r="H34" s="2"/>
    </row>
    <row r="35" spans="7:8" x14ac:dyDescent="0.25">
      <c r="G35" s="55"/>
      <c r="H35" s="2"/>
    </row>
    <row r="36" spans="7:8" x14ac:dyDescent="0.25">
      <c r="G36" s="55"/>
      <c r="H36" s="2"/>
    </row>
    <row r="37" spans="7:8" x14ac:dyDescent="0.25">
      <c r="G37" s="55"/>
      <c r="H37" s="2"/>
    </row>
    <row r="38" spans="7:8" x14ac:dyDescent="0.25">
      <c r="G38" s="55"/>
      <c r="H38" s="2"/>
    </row>
    <row r="39" spans="7:8" x14ac:dyDescent="0.25">
      <c r="H39" s="2"/>
    </row>
  </sheetData>
  <mergeCells count="3">
    <mergeCell ref="A1:N1"/>
    <mergeCell ref="C2:I2"/>
    <mergeCell ref="J2:N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093D6C-F855-4F15-A7E1-E44BFFD6D44A}">
  <dimension ref="A1:Q34"/>
  <sheetViews>
    <sheetView topLeftCell="D1" zoomScale="90" zoomScaleNormal="90" workbookViewId="0">
      <selection activeCell="L27" sqref="L27"/>
    </sheetView>
  </sheetViews>
  <sheetFormatPr defaultColWidth="23.5703125" defaultRowHeight="15" x14ac:dyDescent="0.25"/>
  <cols>
    <col min="1" max="1" width="31.28515625" style="92" customWidth="1"/>
    <col min="2" max="2" width="21.85546875" customWidth="1"/>
    <col min="3" max="3" width="19.140625" customWidth="1"/>
    <col min="4" max="4" width="18.28515625" customWidth="1"/>
    <col min="5" max="5" width="19.85546875" customWidth="1"/>
    <col min="6" max="7" width="15.7109375" customWidth="1"/>
    <col min="8" max="8" width="26.7109375" customWidth="1"/>
    <col min="9" max="9" width="21.5703125" customWidth="1"/>
    <col min="10" max="10" width="16" customWidth="1"/>
    <col min="11" max="13" width="21" customWidth="1"/>
    <col min="14" max="14" width="16" customWidth="1"/>
    <col min="15" max="15" width="23.5703125" style="117"/>
  </cols>
  <sheetData>
    <row r="1" spans="1:16" s="42" customFormat="1" ht="22.5" thickTop="1" thickBot="1" x14ac:dyDescent="0.35">
      <c r="A1" s="171" t="s">
        <v>41</v>
      </c>
      <c r="B1" s="172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4"/>
      <c r="O1" s="41"/>
    </row>
    <row r="2" spans="1:16" s="42" customFormat="1" ht="19.5" thickTop="1" x14ac:dyDescent="0.3">
      <c r="A2" s="43"/>
      <c r="B2" s="44"/>
      <c r="C2" s="175" t="s">
        <v>0</v>
      </c>
      <c r="D2" s="175"/>
      <c r="E2" s="175"/>
      <c r="F2" s="175"/>
      <c r="G2" s="175"/>
      <c r="H2" s="175"/>
      <c r="I2" s="176"/>
      <c r="J2" s="177" t="s">
        <v>1</v>
      </c>
      <c r="K2" s="177"/>
      <c r="L2" s="177"/>
      <c r="M2" s="177"/>
      <c r="N2" s="178"/>
      <c r="O2" s="41"/>
    </row>
    <row r="3" spans="1:16" s="8" customFormat="1" ht="30" x14ac:dyDescent="0.25">
      <c r="A3" s="45" t="s">
        <v>3</v>
      </c>
      <c r="B3" s="46" t="s">
        <v>37</v>
      </c>
      <c r="C3" s="47" t="s">
        <v>4</v>
      </c>
      <c r="D3" s="12" t="s">
        <v>5</v>
      </c>
      <c r="E3" s="23" t="s">
        <v>38</v>
      </c>
      <c r="F3" s="24" t="s">
        <v>7</v>
      </c>
      <c r="G3" s="25" t="s">
        <v>8</v>
      </c>
      <c r="H3" s="31" t="s">
        <v>33</v>
      </c>
      <c r="I3" s="33" t="s">
        <v>40</v>
      </c>
      <c r="J3" s="28" t="s">
        <v>4</v>
      </c>
      <c r="K3" s="29" t="s">
        <v>5</v>
      </c>
      <c r="L3" s="11" t="s">
        <v>6</v>
      </c>
      <c r="M3" s="30" t="s">
        <v>11</v>
      </c>
      <c r="N3" s="33" t="s">
        <v>7</v>
      </c>
      <c r="O3" s="1"/>
    </row>
    <row r="4" spans="1:16" x14ac:dyDescent="0.25">
      <c r="A4" s="48" t="s">
        <v>14</v>
      </c>
      <c r="B4" s="49">
        <v>300</v>
      </c>
      <c r="C4" s="50">
        <v>3010</v>
      </c>
      <c r="D4" s="51">
        <v>21702</v>
      </c>
      <c r="E4" s="52">
        <v>2.65</v>
      </c>
      <c r="F4" s="53">
        <v>7976.5</v>
      </c>
      <c r="G4" s="54">
        <v>0.13869999999999999</v>
      </c>
      <c r="H4" s="55">
        <v>469</v>
      </c>
      <c r="I4" s="37">
        <v>544</v>
      </c>
      <c r="J4" s="56">
        <v>1124</v>
      </c>
      <c r="K4" s="56">
        <v>81153</v>
      </c>
      <c r="L4" s="57">
        <v>0.93</v>
      </c>
      <c r="M4" s="56">
        <v>25</v>
      </c>
      <c r="N4" s="40">
        <v>1045.32</v>
      </c>
      <c r="O4" s="58"/>
      <c r="P4" s="59"/>
    </row>
    <row r="5" spans="1:16" x14ac:dyDescent="0.25">
      <c r="A5" s="48" t="s">
        <v>15</v>
      </c>
      <c r="B5" s="73">
        <v>150</v>
      </c>
      <c r="C5" s="124">
        <v>742</v>
      </c>
      <c r="D5" s="51">
        <v>6107</v>
      </c>
      <c r="E5" s="52">
        <v>5.52</v>
      </c>
      <c r="F5" s="125">
        <v>4095.84</v>
      </c>
      <c r="G5" s="123">
        <v>0.1215</v>
      </c>
      <c r="H5" s="126">
        <v>216</v>
      </c>
      <c r="I5" s="34">
        <v>273</v>
      </c>
      <c r="J5" s="56">
        <v>439</v>
      </c>
      <c r="K5" s="56">
        <v>27438</v>
      </c>
      <c r="L5" s="57">
        <v>1.1000000000000001</v>
      </c>
      <c r="M5" s="56">
        <v>23</v>
      </c>
      <c r="N5" s="86">
        <v>482.9</v>
      </c>
      <c r="O5" s="58"/>
      <c r="P5" s="59"/>
    </row>
    <row r="6" spans="1:16" s="72" customFormat="1" x14ac:dyDescent="0.25">
      <c r="A6" s="60" t="s">
        <v>16</v>
      </c>
      <c r="B6" s="61">
        <v>500</v>
      </c>
      <c r="C6" s="127">
        <v>5722</v>
      </c>
      <c r="D6" s="127">
        <f>C6*7.35</f>
        <v>42056.7</v>
      </c>
      <c r="E6" s="128">
        <v>2.5</v>
      </c>
      <c r="F6" s="128">
        <f>E6*C6</f>
        <v>14305</v>
      </c>
      <c r="G6" s="129">
        <f>C6/D6</f>
        <v>0.1360544217687075</v>
      </c>
      <c r="H6" s="127">
        <f>F6/16</f>
        <v>894.0625</v>
      </c>
      <c r="I6" s="130">
        <v>836</v>
      </c>
      <c r="J6" s="68">
        <v>795</v>
      </c>
      <c r="K6" s="68">
        <v>54060</v>
      </c>
      <c r="L6" s="69">
        <v>0.9</v>
      </c>
      <c r="M6" s="68">
        <v>34</v>
      </c>
      <c r="N6" s="107">
        <v>715.5</v>
      </c>
      <c r="O6" s="70"/>
      <c r="P6" s="71"/>
    </row>
    <row r="7" spans="1:16" x14ac:dyDescent="0.25">
      <c r="A7" s="48" t="s">
        <v>17</v>
      </c>
      <c r="B7" s="73">
        <v>300</v>
      </c>
      <c r="C7" s="74">
        <v>3603</v>
      </c>
      <c r="D7" s="75">
        <v>19456</v>
      </c>
      <c r="E7" s="52">
        <v>2.34</v>
      </c>
      <c r="F7" s="76">
        <v>8431.02</v>
      </c>
      <c r="G7" s="54">
        <v>0.1852</v>
      </c>
      <c r="H7" s="55">
        <v>649</v>
      </c>
      <c r="I7" s="37">
        <v>731</v>
      </c>
      <c r="J7" s="56">
        <v>734</v>
      </c>
      <c r="K7" s="56">
        <v>49912</v>
      </c>
      <c r="L7" s="57">
        <v>0.82</v>
      </c>
      <c r="M7" s="56">
        <v>43</v>
      </c>
      <c r="N7" s="34">
        <v>601.88</v>
      </c>
      <c r="O7" s="77"/>
      <c r="P7" s="59"/>
    </row>
    <row r="8" spans="1:16" s="72" customFormat="1" x14ac:dyDescent="0.25">
      <c r="A8" s="60" t="s">
        <v>18</v>
      </c>
      <c r="B8" s="61">
        <v>50</v>
      </c>
      <c r="C8" s="83">
        <v>531</v>
      </c>
      <c r="D8" s="79">
        <v>3239</v>
      </c>
      <c r="E8" s="64">
        <v>1.94</v>
      </c>
      <c r="F8" s="80">
        <v>1030.1400000000001</v>
      </c>
      <c r="G8" s="81">
        <v>0.16389999999999999</v>
      </c>
      <c r="H8" s="64">
        <v>74</v>
      </c>
      <c r="I8" s="35">
        <v>139</v>
      </c>
      <c r="J8" s="68">
        <v>448</v>
      </c>
      <c r="K8" s="68">
        <v>30464</v>
      </c>
      <c r="L8" s="69">
        <v>1.1000000000000001</v>
      </c>
      <c r="M8" s="68">
        <v>33</v>
      </c>
      <c r="N8" s="107">
        <v>492.8</v>
      </c>
      <c r="O8" s="70"/>
      <c r="P8" s="71"/>
    </row>
    <row r="9" spans="1:16" x14ac:dyDescent="0.25">
      <c r="A9" s="48" t="s">
        <v>19</v>
      </c>
      <c r="B9" s="73">
        <v>50</v>
      </c>
      <c r="C9" s="82">
        <v>492</v>
      </c>
      <c r="D9" s="75">
        <v>2804</v>
      </c>
      <c r="E9" s="131">
        <v>1.85</v>
      </c>
      <c r="F9" s="76">
        <v>910.2</v>
      </c>
      <c r="G9" s="123">
        <v>0.1754</v>
      </c>
      <c r="H9" s="126">
        <v>57</v>
      </c>
      <c r="I9" s="34">
        <v>148</v>
      </c>
      <c r="J9" s="56">
        <v>546</v>
      </c>
      <c r="K9" s="56">
        <v>37674</v>
      </c>
      <c r="L9" s="57">
        <v>1.1499999999999999</v>
      </c>
      <c r="M9" s="56">
        <v>39</v>
      </c>
      <c r="N9" s="86">
        <v>627.9</v>
      </c>
      <c r="O9" s="77"/>
      <c r="P9" s="59"/>
    </row>
    <row r="10" spans="1:16" x14ac:dyDescent="0.25">
      <c r="A10" s="48" t="s">
        <v>43</v>
      </c>
      <c r="B10" s="73">
        <v>0</v>
      </c>
      <c r="C10" s="82">
        <v>0</v>
      </c>
      <c r="D10" s="75">
        <v>0</v>
      </c>
      <c r="E10" s="131">
        <v>0</v>
      </c>
      <c r="F10" s="76">
        <v>0</v>
      </c>
      <c r="G10" s="123">
        <v>0</v>
      </c>
      <c r="H10" s="126">
        <v>0</v>
      </c>
      <c r="I10" s="34">
        <v>0</v>
      </c>
      <c r="J10" s="56">
        <v>0</v>
      </c>
      <c r="K10" s="56">
        <v>0</v>
      </c>
      <c r="L10" s="57">
        <v>0</v>
      </c>
      <c r="M10" s="56">
        <v>0</v>
      </c>
      <c r="N10" s="86">
        <v>0</v>
      </c>
      <c r="O10" s="77"/>
      <c r="P10" s="59"/>
    </row>
    <row r="11" spans="1:16" s="72" customFormat="1" x14ac:dyDescent="0.25">
      <c r="A11" s="60" t="s">
        <v>21</v>
      </c>
      <c r="B11" s="61">
        <v>67</v>
      </c>
      <c r="C11" s="78">
        <v>953</v>
      </c>
      <c r="D11" s="79">
        <v>6957</v>
      </c>
      <c r="E11" s="85">
        <v>1.65</v>
      </c>
      <c r="F11" s="80">
        <v>1572.45</v>
      </c>
      <c r="G11" s="81">
        <v>0.13700000000000001</v>
      </c>
      <c r="H11" s="64">
        <v>131</v>
      </c>
      <c r="I11" s="38">
        <v>194</v>
      </c>
      <c r="J11" s="68">
        <v>565</v>
      </c>
      <c r="K11" s="68">
        <v>32770</v>
      </c>
      <c r="L11" s="69">
        <v>0.83</v>
      </c>
      <c r="M11" s="68">
        <v>36</v>
      </c>
      <c r="N11" s="35">
        <v>468.95</v>
      </c>
      <c r="O11" s="70"/>
      <c r="P11" s="71"/>
    </row>
    <row r="12" spans="1:16" x14ac:dyDescent="0.25">
      <c r="A12" s="48" t="s">
        <v>22</v>
      </c>
      <c r="B12" s="73">
        <v>100</v>
      </c>
      <c r="C12" s="74">
        <v>1425</v>
      </c>
      <c r="D12" s="75">
        <v>11543</v>
      </c>
      <c r="E12" s="52">
        <v>1.75</v>
      </c>
      <c r="F12" s="76">
        <v>2493.75</v>
      </c>
      <c r="G12" s="54">
        <v>0.1235</v>
      </c>
      <c r="H12" s="55">
        <v>277</v>
      </c>
      <c r="I12" s="34">
        <v>326</v>
      </c>
      <c r="J12" s="56">
        <v>826</v>
      </c>
      <c r="K12" s="56">
        <v>42952</v>
      </c>
      <c r="L12" s="57">
        <v>0.65</v>
      </c>
      <c r="M12" s="56">
        <v>49</v>
      </c>
      <c r="N12" s="86">
        <v>536.9</v>
      </c>
      <c r="O12" s="77"/>
      <c r="P12" s="59"/>
    </row>
    <row r="13" spans="1:16" s="72" customFormat="1" x14ac:dyDescent="0.25">
      <c r="A13" s="60" t="s">
        <v>23</v>
      </c>
      <c r="B13" s="61">
        <v>150</v>
      </c>
      <c r="C13" s="78">
        <v>1933</v>
      </c>
      <c r="D13" s="79">
        <v>17204</v>
      </c>
      <c r="E13" s="85">
        <v>2.1</v>
      </c>
      <c r="F13" s="80">
        <v>4059.3</v>
      </c>
      <c r="G13" s="81">
        <v>0.1124</v>
      </c>
      <c r="H13" s="64">
        <v>290</v>
      </c>
      <c r="I13" s="35">
        <v>420</v>
      </c>
      <c r="J13" s="68">
        <v>513</v>
      </c>
      <c r="K13" s="68">
        <v>35397</v>
      </c>
      <c r="L13" s="69">
        <v>0.95</v>
      </c>
      <c r="M13" s="68">
        <v>37</v>
      </c>
      <c r="N13" s="35">
        <v>487.35</v>
      </c>
      <c r="O13" s="70"/>
      <c r="P13" s="71"/>
    </row>
    <row r="14" spans="1:16" x14ac:dyDescent="0.25">
      <c r="A14" s="48" t="s">
        <v>24</v>
      </c>
      <c r="B14" s="73">
        <v>200</v>
      </c>
      <c r="C14" s="87">
        <v>2142</v>
      </c>
      <c r="D14" s="75">
        <v>15851</v>
      </c>
      <c r="E14" s="52">
        <v>2.4500000000000002</v>
      </c>
      <c r="F14" s="76">
        <v>5247.9</v>
      </c>
      <c r="G14" s="54">
        <v>0.1351</v>
      </c>
      <c r="H14" s="55">
        <v>404</v>
      </c>
      <c r="I14" s="34">
        <v>495</v>
      </c>
      <c r="J14" s="56">
        <v>863</v>
      </c>
      <c r="K14" s="56">
        <v>63862</v>
      </c>
      <c r="L14" s="57">
        <v>0.9</v>
      </c>
      <c r="M14" s="56">
        <v>55</v>
      </c>
      <c r="N14" s="86">
        <v>776.7</v>
      </c>
      <c r="O14" s="77"/>
      <c r="P14" s="59"/>
    </row>
    <row r="15" spans="1:16" x14ac:dyDescent="0.25">
      <c r="A15" s="48" t="s">
        <v>44</v>
      </c>
      <c r="B15" s="73">
        <v>0</v>
      </c>
      <c r="C15" s="87">
        <v>0</v>
      </c>
      <c r="D15" s="75">
        <v>0</v>
      </c>
      <c r="E15" s="52">
        <v>0</v>
      </c>
      <c r="F15" s="76">
        <v>0</v>
      </c>
      <c r="G15" s="54">
        <v>0</v>
      </c>
      <c r="H15" s="55">
        <v>0</v>
      </c>
      <c r="I15" s="34">
        <v>0</v>
      </c>
      <c r="J15" s="56">
        <v>0</v>
      </c>
      <c r="K15" s="56">
        <v>0</v>
      </c>
      <c r="L15" s="57">
        <v>0</v>
      </c>
      <c r="M15" s="56">
        <v>0</v>
      </c>
      <c r="N15" s="86">
        <v>0</v>
      </c>
      <c r="O15" s="77"/>
      <c r="P15" s="59"/>
    </row>
    <row r="16" spans="1:16" s="72" customFormat="1" x14ac:dyDescent="0.25">
      <c r="A16" s="60" t="s">
        <v>26</v>
      </c>
      <c r="B16" s="61">
        <v>200</v>
      </c>
      <c r="C16" s="78">
        <v>2406</v>
      </c>
      <c r="D16" s="79">
        <v>16601</v>
      </c>
      <c r="E16" s="85">
        <v>2.2999999999999998</v>
      </c>
      <c r="F16" s="80">
        <v>5533.8</v>
      </c>
      <c r="G16" s="81">
        <v>0.1449</v>
      </c>
      <c r="H16" s="64">
        <v>395</v>
      </c>
      <c r="I16" s="35">
        <v>481</v>
      </c>
      <c r="J16" s="68">
        <v>595</v>
      </c>
      <c r="K16" s="68">
        <v>42840</v>
      </c>
      <c r="L16" s="69">
        <v>0.8</v>
      </c>
      <c r="M16" s="68">
        <v>34</v>
      </c>
      <c r="N16" s="90">
        <v>476</v>
      </c>
      <c r="O16" s="70"/>
      <c r="P16" s="71"/>
    </row>
    <row r="17" spans="1:17" s="72" customFormat="1" x14ac:dyDescent="0.25">
      <c r="A17" s="48" t="s">
        <v>27</v>
      </c>
      <c r="B17" s="73">
        <v>0</v>
      </c>
      <c r="C17" s="74">
        <v>0</v>
      </c>
      <c r="D17" s="75">
        <v>0</v>
      </c>
      <c r="E17" s="52">
        <v>0</v>
      </c>
      <c r="F17" s="76">
        <v>0</v>
      </c>
      <c r="G17" s="54">
        <v>0</v>
      </c>
      <c r="H17" s="55">
        <v>0</v>
      </c>
      <c r="I17" s="34">
        <v>0</v>
      </c>
      <c r="J17" s="56">
        <v>0</v>
      </c>
      <c r="K17" s="56">
        <v>0</v>
      </c>
      <c r="L17" s="57">
        <v>0</v>
      </c>
      <c r="M17" s="56">
        <v>0</v>
      </c>
      <c r="N17" s="109">
        <v>0</v>
      </c>
      <c r="O17" s="77"/>
      <c r="P17" s="59"/>
      <c r="Q17"/>
    </row>
    <row r="18" spans="1:17" x14ac:dyDescent="0.25">
      <c r="A18" s="88" t="s">
        <v>28</v>
      </c>
      <c r="B18" s="73">
        <v>100</v>
      </c>
      <c r="C18" s="74">
        <v>1156</v>
      </c>
      <c r="D18" s="75">
        <v>8936</v>
      </c>
      <c r="E18" s="52">
        <v>2.1</v>
      </c>
      <c r="F18" s="76">
        <v>2427.6</v>
      </c>
      <c r="G18" s="54">
        <v>0.12939999999999999</v>
      </c>
      <c r="H18" s="55">
        <v>270</v>
      </c>
      <c r="I18" s="34">
        <v>267</v>
      </c>
      <c r="J18" s="56">
        <v>725</v>
      </c>
      <c r="K18" s="56">
        <v>45675</v>
      </c>
      <c r="L18" s="57">
        <v>0.85</v>
      </c>
      <c r="M18" s="56">
        <v>41</v>
      </c>
      <c r="N18" s="34">
        <v>616.25</v>
      </c>
      <c r="O18" s="77"/>
      <c r="P18" s="59"/>
    </row>
    <row r="19" spans="1:17" s="72" customFormat="1" x14ac:dyDescent="0.25">
      <c r="A19" s="60" t="s">
        <v>29</v>
      </c>
      <c r="B19" s="61">
        <v>150</v>
      </c>
      <c r="C19" s="89">
        <v>1834</v>
      </c>
      <c r="D19" s="79">
        <v>11554</v>
      </c>
      <c r="E19" s="85">
        <v>2.2000000000000002</v>
      </c>
      <c r="F19" s="80">
        <v>4034.8</v>
      </c>
      <c r="G19" s="81">
        <v>0.15870000000000001</v>
      </c>
      <c r="H19" s="64">
        <v>367</v>
      </c>
      <c r="I19" s="35">
        <v>438</v>
      </c>
      <c r="J19" s="68">
        <v>448</v>
      </c>
      <c r="K19" s="68">
        <v>24192</v>
      </c>
      <c r="L19" s="69">
        <v>1.1000000000000001</v>
      </c>
      <c r="M19" s="68">
        <v>38</v>
      </c>
      <c r="N19" s="90">
        <v>492.8</v>
      </c>
      <c r="O19" s="70"/>
      <c r="P19" s="91"/>
      <c r="Q19" s="91"/>
    </row>
    <row r="20" spans="1:17" ht="15.75" thickBot="1" x14ac:dyDescent="0.3">
      <c r="A20" s="139" t="s">
        <v>42</v>
      </c>
      <c r="B20" s="133">
        <v>150</v>
      </c>
      <c r="C20" s="134">
        <v>1795</v>
      </c>
      <c r="D20" s="114">
        <v>12745</v>
      </c>
      <c r="E20" s="77">
        <v>2.2999999999999998</v>
      </c>
      <c r="F20" s="114">
        <v>4128.5</v>
      </c>
      <c r="G20" s="135">
        <v>0.14080000000000001</v>
      </c>
      <c r="H20" s="114">
        <v>275</v>
      </c>
      <c r="I20" s="136">
        <v>195</v>
      </c>
      <c r="J20" s="137">
        <v>663</v>
      </c>
      <c r="K20" s="114">
        <v>38454</v>
      </c>
      <c r="L20" s="77">
        <v>0.6</v>
      </c>
      <c r="M20" s="114">
        <v>22</v>
      </c>
      <c r="N20" s="138">
        <v>397.8</v>
      </c>
      <c r="O20" s="77"/>
      <c r="P20" s="118"/>
      <c r="Q20" s="117"/>
    </row>
    <row r="21" spans="1:17" ht="16.5" thickTop="1" thickBot="1" x14ac:dyDescent="0.3">
      <c r="B21" s="93"/>
      <c r="C21" s="94"/>
      <c r="D21" s="59"/>
      <c r="E21" s="59"/>
      <c r="F21" s="59"/>
      <c r="G21" s="95"/>
      <c r="H21" s="59"/>
      <c r="I21" s="132"/>
      <c r="J21" s="132"/>
      <c r="K21" s="59"/>
      <c r="L21" s="59"/>
      <c r="M21" s="59"/>
      <c r="N21" s="96"/>
      <c r="O21" s="77"/>
      <c r="P21" s="97"/>
    </row>
    <row r="22" spans="1:17" s="1" customFormat="1" ht="17.25" thickTop="1" thickBot="1" x14ac:dyDescent="0.3">
      <c r="A22" s="98" t="s">
        <v>30</v>
      </c>
      <c r="B22" s="5">
        <v>2467</v>
      </c>
      <c r="C22" s="99">
        <v>27744</v>
      </c>
      <c r="D22" s="100">
        <v>196756</v>
      </c>
      <c r="E22" s="101">
        <v>2.4</v>
      </c>
      <c r="F22" s="5">
        <v>62246.8</v>
      </c>
      <c r="G22" s="102">
        <v>0.14299999999999999</v>
      </c>
      <c r="H22" s="4">
        <v>4768</v>
      </c>
      <c r="I22" s="103">
        <v>5487</v>
      </c>
      <c r="J22" s="4">
        <v>9284</v>
      </c>
      <c r="K22" s="104">
        <v>606843</v>
      </c>
      <c r="L22" s="105">
        <v>0.91</v>
      </c>
      <c r="M22" s="4">
        <v>509</v>
      </c>
      <c r="N22" s="5">
        <v>8219.0499999999993</v>
      </c>
      <c r="O22" s="106"/>
    </row>
    <row r="23" spans="1:17" ht="15.75" thickTop="1" x14ac:dyDescent="0.25">
      <c r="G23" s="55"/>
      <c r="H23" s="14"/>
    </row>
    <row r="24" spans="1:17" x14ac:dyDescent="0.25">
      <c r="G24" s="123"/>
      <c r="H24" s="2"/>
    </row>
    <row r="25" spans="1:17" x14ac:dyDescent="0.25">
      <c r="G25" s="55"/>
      <c r="H25" s="14"/>
    </row>
    <row r="26" spans="1:17" x14ac:dyDescent="0.25">
      <c r="G26" s="55"/>
      <c r="H26" s="14"/>
    </row>
    <row r="27" spans="1:17" x14ac:dyDescent="0.25">
      <c r="G27" s="55"/>
      <c r="H27" s="2"/>
    </row>
    <row r="28" spans="1:17" x14ac:dyDescent="0.25">
      <c r="G28" s="55"/>
      <c r="H28" s="2"/>
    </row>
    <row r="29" spans="1:17" x14ac:dyDescent="0.25">
      <c r="G29" s="55"/>
      <c r="H29" s="2"/>
    </row>
    <row r="30" spans="1:17" x14ac:dyDescent="0.25">
      <c r="G30" s="55"/>
      <c r="H30" s="2"/>
    </row>
    <row r="31" spans="1:17" x14ac:dyDescent="0.25">
      <c r="G31" s="55"/>
      <c r="H31" s="2"/>
    </row>
    <row r="32" spans="1:17" x14ac:dyDescent="0.25">
      <c r="G32" s="55"/>
      <c r="H32" s="2"/>
    </row>
    <row r="33" spans="7:8" x14ac:dyDescent="0.25">
      <c r="G33" s="55"/>
      <c r="H33" s="2"/>
    </row>
    <row r="34" spans="7:8" x14ac:dyDescent="0.25">
      <c r="H34" s="2"/>
    </row>
  </sheetData>
  <mergeCells count="3">
    <mergeCell ref="A1:N1"/>
    <mergeCell ref="C2:I2"/>
    <mergeCell ref="J2:N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3F332B-C20F-465D-A7C3-4D6066BFF6AE}">
  <dimension ref="A1:Q25"/>
  <sheetViews>
    <sheetView zoomScale="85" zoomScaleNormal="85" workbookViewId="0">
      <pane xSplit="1" topLeftCell="F1" activePane="topRight" state="frozen"/>
      <selection pane="topRight" activeCell="F9" sqref="F9"/>
    </sheetView>
  </sheetViews>
  <sheetFormatPr defaultRowHeight="15" x14ac:dyDescent="0.25"/>
  <cols>
    <col min="1" max="1" width="29" customWidth="1"/>
    <col min="2" max="3" width="17.85546875" customWidth="1"/>
    <col min="4" max="4" width="19.5703125" customWidth="1"/>
    <col min="5" max="6" width="17.85546875" customWidth="1"/>
    <col min="7" max="7" width="26.5703125" customWidth="1"/>
    <col min="8" max="8" width="21.28515625" customWidth="1"/>
    <col min="9" max="9" width="17.85546875" customWidth="1"/>
    <col min="10" max="10" width="14" customWidth="1"/>
    <col min="11" max="11" width="23" customWidth="1"/>
    <col min="12" max="13" width="14" customWidth="1"/>
    <col min="14" max="14" width="20.5703125" customWidth="1"/>
    <col min="15" max="15" width="19" customWidth="1"/>
    <col min="16" max="16" width="36.42578125" customWidth="1"/>
    <col min="17" max="17" width="10.7109375" customWidth="1"/>
  </cols>
  <sheetData>
    <row r="1" spans="1:17" ht="48" customHeight="1" thickTop="1" thickBot="1" x14ac:dyDescent="0.3">
      <c r="A1" s="171" t="s">
        <v>35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4"/>
      <c r="Q1" s="27"/>
    </row>
    <row r="2" spans="1:17" s="9" customFormat="1" ht="21" customHeight="1" thickTop="1" x14ac:dyDescent="0.25">
      <c r="A2" s="10"/>
      <c r="B2" s="179" t="s">
        <v>0</v>
      </c>
      <c r="C2" s="179"/>
      <c r="D2" s="179"/>
      <c r="E2" s="179"/>
      <c r="F2" s="179"/>
      <c r="G2" s="179"/>
      <c r="H2" s="180"/>
      <c r="I2" s="181" t="s">
        <v>1</v>
      </c>
      <c r="J2" s="181"/>
      <c r="K2" s="181"/>
      <c r="L2" s="181"/>
      <c r="M2" s="182"/>
      <c r="N2" s="183" t="s">
        <v>2</v>
      </c>
      <c r="O2" s="183"/>
      <c r="P2" s="184"/>
      <c r="Q2" s="26"/>
    </row>
    <row r="3" spans="1:17" s="8" customFormat="1" ht="42.75" customHeight="1" x14ac:dyDescent="0.25">
      <c r="A3" s="11" t="s">
        <v>3</v>
      </c>
      <c r="B3" s="13" t="s">
        <v>4</v>
      </c>
      <c r="C3" s="12" t="s">
        <v>5</v>
      </c>
      <c r="D3" s="23" t="s">
        <v>6</v>
      </c>
      <c r="E3" s="24" t="s">
        <v>7</v>
      </c>
      <c r="F3" s="25" t="s">
        <v>8</v>
      </c>
      <c r="G3" s="31" t="s">
        <v>33</v>
      </c>
      <c r="H3" s="33" t="s">
        <v>9</v>
      </c>
      <c r="I3" s="28" t="s">
        <v>4</v>
      </c>
      <c r="J3" s="29" t="s">
        <v>10</v>
      </c>
      <c r="K3" s="11" t="s">
        <v>6</v>
      </c>
      <c r="L3" s="30" t="s">
        <v>11</v>
      </c>
      <c r="M3" s="33" t="s">
        <v>7</v>
      </c>
      <c r="N3" s="28" t="s">
        <v>4</v>
      </c>
      <c r="O3" s="29" t="s">
        <v>12</v>
      </c>
      <c r="P3" s="33" t="s">
        <v>13</v>
      </c>
      <c r="Q3" s="1"/>
    </row>
    <row r="4" spans="1:17" s="2" customFormat="1" x14ac:dyDescent="0.25">
      <c r="A4" s="21" t="s">
        <v>14</v>
      </c>
      <c r="B4" s="14">
        <v>13934</v>
      </c>
      <c r="C4" s="14">
        <v>146381</v>
      </c>
      <c r="D4" s="2">
        <v>2.04</v>
      </c>
      <c r="E4" s="15">
        <v>29024.12</v>
      </c>
      <c r="F4" s="16">
        <v>9.9000000000000005E-2</v>
      </c>
      <c r="G4" s="14">
        <v>1286</v>
      </c>
      <c r="H4" s="37">
        <v>5896</v>
      </c>
      <c r="I4" s="14">
        <v>6970</v>
      </c>
      <c r="J4" s="14">
        <v>159421</v>
      </c>
      <c r="K4" s="40">
        <v>0.68</v>
      </c>
      <c r="L4" s="2">
        <v>135</v>
      </c>
      <c r="M4" s="34">
        <v>4433.2</v>
      </c>
      <c r="N4" s="14">
        <v>5953</v>
      </c>
      <c r="O4" s="15">
        <v>20592.96</v>
      </c>
      <c r="P4" s="34">
        <v>3.22</v>
      </c>
    </row>
    <row r="5" spans="1:17" s="17" customFormat="1" x14ac:dyDescent="0.25">
      <c r="A5" s="22" t="s">
        <v>15</v>
      </c>
      <c r="B5" s="18">
        <v>2641</v>
      </c>
      <c r="C5" s="18">
        <v>20520</v>
      </c>
      <c r="D5" s="39">
        <v>3.31</v>
      </c>
      <c r="E5" s="19">
        <v>11680.93</v>
      </c>
      <c r="F5" s="20">
        <v>0.1133</v>
      </c>
      <c r="G5" s="17">
        <v>197</v>
      </c>
      <c r="H5" s="38">
        <v>1071</v>
      </c>
      <c r="I5" s="18">
        <v>3476</v>
      </c>
      <c r="J5" s="18">
        <v>120011</v>
      </c>
      <c r="K5" s="39">
        <v>0.79</v>
      </c>
      <c r="L5" s="17">
        <v>42</v>
      </c>
      <c r="M5" s="35">
        <v>3205.8</v>
      </c>
      <c r="N5" s="18">
        <v>2658</v>
      </c>
      <c r="O5" s="19">
        <v>10537.59</v>
      </c>
      <c r="P5" s="35">
        <v>3.67</v>
      </c>
    </row>
    <row r="6" spans="1:17" s="2" customFormat="1" x14ac:dyDescent="0.25">
      <c r="A6" s="21" t="s">
        <v>16</v>
      </c>
      <c r="B6" s="14">
        <v>18845</v>
      </c>
      <c r="C6" s="14">
        <v>173519</v>
      </c>
      <c r="D6" s="40">
        <v>2.78</v>
      </c>
      <c r="E6" s="15">
        <v>47402.21</v>
      </c>
      <c r="F6" s="16">
        <v>0.1065</v>
      </c>
      <c r="G6" s="14">
        <v>1739</v>
      </c>
      <c r="H6" s="37">
        <v>5987</v>
      </c>
      <c r="I6" s="14">
        <v>10428</v>
      </c>
      <c r="J6" s="14">
        <v>240220</v>
      </c>
      <c r="K6" s="40">
        <v>1.04</v>
      </c>
      <c r="L6" s="2">
        <v>109</v>
      </c>
      <c r="M6" s="34">
        <v>9723.89</v>
      </c>
      <c r="N6" s="14">
        <v>11122</v>
      </c>
      <c r="O6" s="15">
        <v>32959.360000000001</v>
      </c>
      <c r="P6" s="34">
        <v>3.36</v>
      </c>
    </row>
    <row r="7" spans="1:17" s="17" customFormat="1" x14ac:dyDescent="0.25">
      <c r="A7" s="22" t="s">
        <v>17</v>
      </c>
      <c r="B7" s="18">
        <v>21503</v>
      </c>
      <c r="C7" s="18">
        <v>166707</v>
      </c>
      <c r="D7" s="39">
        <v>1.65</v>
      </c>
      <c r="E7" s="19">
        <v>34002.58</v>
      </c>
      <c r="F7" s="20">
        <v>0.13200000000000001</v>
      </c>
      <c r="G7" s="18">
        <v>1364</v>
      </c>
      <c r="H7" s="38">
        <v>10557</v>
      </c>
      <c r="I7" s="18">
        <v>6253</v>
      </c>
      <c r="J7" s="18">
        <v>123161</v>
      </c>
      <c r="K7" s="39">
        <v>1.01</v>
      </c>
      <c r="L7" s="17">
        <v>100</v>
      </c>
      <c r="M7" s="35">
        <v>6766.64</v>
      </c>
      <c r="N7" s="18">
        <v>4506</v>
      </c>
      <c r="O7" s="19">
        <v>13307.36</v>
      </c>
      <c r="P7" s="35">
        <v>2.62</v>
      </c>
    </row>
    <row r="8" spans="1:17" s="2" customFormat="1" x14ac:dyDescent="0.25">
      <c r="A8" s="21" t="s">
        <v>18</v>
      </c>
      <c r="B8" s="14">
        <v>3381</v>
      </c>
      <c r="C8" s="14">
        <v>26329</v>
      </c>
      <c r="D8" s="40">
        <v>1.3</v>
      </c>
      <c r="E8" s="15">
        <v>4276.1099999999997</v>
      </c>
      <c r="F8" s="16">
        <v>0.13469999999999999</v>
      </c>
      <c r="G8" s="2">
        <v>206</v>
      </c>
      <c r="H8" s="37">
        <v>1698</v>
      </c>
      <c r="I8" s="14">
        <v>3713</v>
      </c>
      <c r="J8" s="14">
        <v>79221</v>
      </c>
      <c r="K8" s="40">
        <v>0.81</v>
      </c>
      <c r="L8" s="2">
        <v>58</v>
      </c>
      <c r="M8" s="34">
        <v>2531.6799999999998</v>
      </c>
      <c r="N8" s="2">
        <v>747</v>
      </c>
      <c r="O8" s="15">
        <v>2285.2800000000002</v>
      </c>
      <c r="P8" s="34">
        <v>2.72</v>
      </c>
    </row>
    <row r="9" spans="1:17" s="17" customFormat="1" x14ac:dyDescent="0.25">
      <c r="A9" s="22" t="s">
        <v>19</v>
      </c>
      <c r="B9" s="18">
        <v>2204</v>
      </c>
      <c r="C9" s="18">
        <v>16063</v>
      </c>
      <c r="D9" s="39">
        <v>1.47</v>
      </c>
      <c r="E9" s="19">
        <v>4279.47</v>
      </c>
      <c r="F9" s="20">
        <v>0.14180000000000001</v>
      </c>
      <c r="G9" s="17">
        <v>278</v>
      </c>
      <c r="H9" s="38">
        <v>1246</v>
      </c>
      <c r="I9" s="18">
        <v>2649</v>
      </c>
      <c r="J9" s="18">
        <v>59737</v>
      </c>
      <c r="K9" s="39">
        <v>1.1200000000000001</v>
      </c>
      <c r="L9" s="17">
        <v>66</v>
      </c>
      <c r="M9" s="35">
        <v>2441.54</v>
      </c>
      <c r="N9" s="17">
        <v>715</v>
      </c>
      <c r="O9" s="19">
        <v>2315.81</v>
      </c>
      <c r="P9" s="35">
        <v>3.15</v>
      </c>
    </row>
    <row r="10" spans="1:17" s="2" customFormat="1" x14ac:dyDescent="0.25">
      <c r="A10" s="21" t="s">
        <v>20</v>
      </c>
      <c r="B10" s="14">
        <v>10281</v>
      </c>
      <c r="C10" s="14">
        <v>72770</v>
      </c>
      <c r="D10" s="40">
        <v>1.7</v>
      </c>
      <c r="E10" s="15">
        <v>17383.45</v>
      </c>
      <c r="F10" s="16">
        <v>0.1406</v>
      </c>
      <c r="G10" s="2">
        <v>588</v>
      </c>
      <c r="H10" s="37">
        <v>4003</v>
      </c>
      <c r="I10" s="14">
        <v>2396</v>
      </c>
      <c r="J10" s="14">
        <v>43135</v>
      </c>
      <c r="K10" s="40">
        <v>1.42</v>
      </c>
      <c r="L10" s="2">
        <v>71</v>
      </c>
      <c r="M10" s="34">
        <v>3266.94</v>
      </c>
      <c r="N10" s="14">
        <v>2310</v>
      </c>
      <c r="O10" s="15">
        <v>6391.3</v>
      </c>
      <c r="P10" s="34">
        <v>2.52</v>
      </c>
    </row>
    <row r="11" spans="1:17" s="17" customFormat="1" x14ac:dyDescent="0.25">
      <c r="A11" s="22" t="s">
        <v>21</v>
      </c>
      <c r="B11" s="18">
        <v>8398</v>
      </c>
      <c r="C11" s="18">
        <v>43976</v>
      </c>
      <c r="D11" s="39">
        <v>1.1100000000000001</v>
      </c>
      <c r="E11" s="19">
        <v>8609.84</v>
      </c>
      <c r="F11" s="20">
        <v>0.20349999999999999</v>
      </c>
      <c r="G11" s="17">
        <v>407</v>
      </c>
      <c r="H11" s="38">
        <v>4531</v>
      </c>
      <c r="I11" s="18">
        <v>2617</v>
      </c>
      <c r="J11" s="18">
        <v>68899</v>
      </c>
      <c r="K11" s="39">
        <v>0.9</v>
      </c>
      <c r="L11" s="17">
        <v>96</v>
      </c>
      <c r="M11" s="35">
        <v>2223.2600000000002</v>
      </c>
      <c r="N11" s="18">
        <v>1608</v>
      </c>
      <c r="O11" s="19">
        <v>5221.42</v>
      </c>
      <c r="P11" s="35">
        <v>3.14</v>
      </c>
    </row>
    <row r="12" spans="1:17" s="2" customFormat="1" x14ac:dyDescent="0.25">
      <c r="A12" s="21" t="s">
        <v>22</v>
      </c>
      <c r="B12" s="14">
        <v>9709</v>
      </c>
      <c r="C12" s="14">
        <v>55760</v>
      </c>
      <c r="D12" s="40">
        <v>1.08</v>
      </c>
      <c r="E12" s="15">
        <v>10651.98</v>
      </c>
      <c r="F12" s="16">
        <v>0.17710000000000001</v>
      </c>
      <c r="G12" s="2">
        <v>805</v>
      </c>
      <c r="H12" s="37">
        <v>4508</v>
      </c>
      <c r="I12" s="14">
        <v>3180</v>
      </c>
      <c r="J12" s="14">
        <v>101512</v>
      </c>
      <c r="K12" s="40">
        <v>0.96</v>
      </c>
      <c r="L12" s="2">
        <v>77</v>
      </c>
      <c r="M12" s="34">
        <v>2925.85</v>
      </c>
      <c r="N12" s="14">
        <v>1034</v>
      </c>
      <c r="O12" s="15">
        <v>4499.43</v>
      </c>
      <c r="P12" s="34">
        <v>3.77</v>
      </c>
    </row>
    <row r="13" spans="1:17" s="17" customFormat="1" x14ac:dyDescent="0.25">
      <c r="A13" s="22" t="s">
        <v>23</v>
      </c>
      <c r="B13" s="18">
        <v>9424</v>
      </c>
      <c r="C13" s="18">
        <v>105118</v>
      </c>
      <c r="D13" s="39">
        <v>1.98</v>
      </c>
      <c r="E13" s="19">
        <v>17465.080000000002</v>
      </c>
      <c r="F13" s="20">
        <v>9.5500000000000002E-2</v>
      </c>
      <c r="G13" s="17">
        <v>399</v>
      </c>
      <c r="H13" s="38">
        <v>4812</v>
      </c>
      <c r="I13" s="18">
        <v>3155</v>
      </c>
      <c r="J13" s="18">
        <v>95253</v>
      </c>
      <c r="K13" s="39">
        <v>1.24</v>
      </c>
      <c r="L13" s="17">
        <v>31</v>
      </c>
      <c r="M13" s="35">
        <v>3898.03</v>
      </c>
      <c r="N13" s="18">
        <v>1939</v>
      </c>
      <c r="O13" s="19">
        <v>5691.94</v>
      </c>
      <c r="P13" s="35">
        <v>2.98</v>
      </c>
    </row>
    <row r="14" spans="1:17" s="2" customFormat="1" x14ac:dyDescent="0.25">
      <c r="A14" s="21" t="s">
        <v>24</v>
      </c>
      <c r="B14" s="14">
        <v>10993</v>
      </c>
      <c r="C14" s="14">
        <v>99330</v>
      </c>
      <c r="D14" s="40">
        <v>1.79</v>
      </c>
      <c r="E14" s="15">
        <v>18190.57</v>
      </c>
      <c r="F14" s="16">
        <v>0.1206</v>
      </c>
      <c r="G14" s="2">
        <v>670</v>
      </c>
      <c r="H14" s="37">
        <v>5779</v>
      </c>
      <c r="I14" s="14">
        <v>8099</v>
      </c>
      <c r="J14" s="14">
        <v>88547</v>
      </c>
      <c r="K14" s="40">
        <v>0.95</v>
      </c>
      <c r="L14" s="2">
        <v>48</v>
      </c>
      <c r="M14" s="34">
        <v>5809.08</v>
      </c>
      <c r="N14" s="14">
        <v>4061</v>
      </c>
      <c r="O14" s="15">
        <v>11259.85</v>
      </c>
      <c r="P14" s="34">
        <v>2.76</v>
      </c>
    </row>
    <row r="15" spans="1:17" s="17" customFormat="1" x14ac:dyDescent="0.25">
      <c r="A15" s="22" t="s">
        <v>25</v>
      </c>
      <c r="B15" s="18">
        <v>6576</v>
      </c>
      <c r="C15" s="18">
        <v>39705</v>
      </c>
      <c r="D15" s="39">
        <v>1.08</v>
      </c>
      <c r="E15" s="19">
        <v>6102.95</v>
      </c>
      <c r="F15" s="20">
        <v>0.17499999999999999</v>
      </c>
      <c r="G15" s="17">
        <v>269</v>
      </c>
      <c r="H15" s="38">
        <v>4097</v>
      </c>
      <c r="I15" s="18">
        <v>1885</v>
      </c>
      <c r="J15" s="18">
        <v>57808</v>
      </c>
      <c r="K15" s="39">
        <v>0.91</v>
      </c>
      <c r="L15" s="17">
        <v>29</v>
      </c>
      <c r="M15" s="35">
        <v>1759.38</v>
      </c>
      <c r="N15" s="18">
        <v>1903</v>
      </c>
      <c r="O15" s="19">
        <v>6157.06</v>
      </c>
      <c r="P15" s="35">
        <v>2.91</v>
      </c>
    </row>
    <row r="16" spans="1:17" s="2" customFormat="1" x14ac:dyDescent="0.25">
      <c r="A16" s="21" t="s">
        <v>26</v>
      </c>
      <c r="B16" s="14">
        <v>12639</v>
      </c>
      <c r="C16" s="14">
        <v>104766</v>
      </c>
      <c r="D16" s="40">
        <v>1.72</v>
      </c>
      <c r="E16" s="15">
        <v>22276.33</v>
      </c>
      <c r="F16" s="16">
        <v>0.13220000000000001</v>
      </c>
      <c r="G16" s="14">
        <v>1152</v>
      </c>
      <c r="H16" s="37">
        <v>5651</v>
      </c>
      <c r="I16" s="14">
        <v>11280</v>
      </c>
      <c r="J16" s="14">
        <v>188102</v>
      </c>
      <c r="K16" s="40">
        <v>0.89</v>
      </c>
      <c r="L16" s="2">
        <v>57</v>
      </c>
      <c r="M16" s="34">
        <v>9428.2099999999991</v>
      </c>
      <c r="N16" s="14">
        <v>4841</v>
      </c>
      <c r="O16" s="15">
        <v>18820.52</v>
      </c>
      <c r="P16" s="34">
        <v>3.75</v>
      </c>
    </row>
    <row r="17" spans="1:16" s="17" customFormat="1" x14ac:dyDescent="0.25">
      <c r="A17" s="22" t="s">
        <v>27</v>
      </c>
      <c r="B17" s="18">
        <v>10153</v>
      </c>
      <c r="C17" s="18">
        <v>95975</v>
      </c>
      <c r="D17" s="39">
        <v>1.7</v>
      </c>
      <c r="E17" s="19">
        <v>15471.3</v>
      </c>
      <c r="F17" s="20">
        <v>0.1113</v>
      </c>
      <c r="G17" s="17">
        <v>461</v>
      </c>
      <c r="H17" s="38">
        <v>5770</v>
      </c>
      <c r="I17" s="18">
        <v>3502</v>
      </c>
      <c r="J17" s="18">
        <v>139635</v>
      </c>
      <c r="K17" s="39">
        <v>1.06</v>
      </c>
      <c r="L17" s="17">
        <v>78</v>
      </c>
      <c r="M17" s="35">
        <v>3638.69</v>
      </c>
      <c r="N17" s="18">
        <v>2648</v>
      </c>
      <c r="O17" s="19">
        <v>7919.69</v>
      </c>
      <c r="P17" s="35">
        <v>2.81</v>
      </c>
    </row>
    <row r="18" spans="1:16" s="2" customFormat="1" x14ac:dyDescent="0.25">
      <c r="A18" s="21" t="s">
        <v>28</v>
      </c>
      <c r="B18" s="14">
        <v>7351</v>
      </c>
      <c r="C18" s="14">
        <v>49590</v>
      </c>
      <c r="D18" s="40">
        <v>1.32</v>
      </c>
      <c r="E18" s="15">
        <v>9567.7099999999991</v>
      </c>
      <c r="F18" s="16">
        <v>0.15290000000000001</v>
      </c>
      <c r="G18" s="2">
        <v>613</v>
      </c>
      <c r="H18" s="37">
        <v>2711</v>
      </c>
      <c r="I18" s="14">
        <v>2057</v>
      </c>
      <c r="J18" s="14">
        <v>73901</v>
      </c>
      <c r="K18" s="40">
        <v>0.96</v>
      </c>
      <c r="L18" s="2">
        <v>48</v>
      </c>
      <c r="M18" s="34">
        <v>2059.52</v>
      </c>
      <c r="N18" s="14">
        <v>1928</v>
      </c>
      <c r="O18" s="15">
        <v>6428.16</v>
      </c>
      <c r="P18" s="34">
        <v>2.85</v>
      </c>
    </row>
    <row r="19" spans="1:16" s="17" customFormat="1" x14ac:dyDescent="0.25">
      <c r="A19" s="22" t="s">
        <v>29</v>
      </c>
      <c r="B19" s="18">
        <v>8167</v>
      </c>
      <c r="C19" s="18">
        <v>71331</v>
      </c>
      <c r="D19" s="39">
        <v>1.65</v>
      </c>
      <c r="E19" s="19">
        <v>13345.01</v>
      </c>
      <c r="F19" s="20">
        <v>0.12089999999999999</v>
      </c>
      <c r="G19" s="17">
        <v>462</v>
      </c>
      <c r="H19" s="38">
        <v>4200</v>
      </c>
      <c r="I19" s="18">
        <v>3690</v>
      </c>
      <c r="J19" s="18">
        <v>146701</v>
      </c>
      <c r="K19" s="39">
        <v>1.25</v>
      </c>
      <c r="L19" s="17">
        <v>84</v>
      </c>
      <c r="M19" s="35">
        <v>4669.7299999999996</v>
      </c>
      <c r="N19" s="18">
        <v>2999</v>
      </c>
      <c r="O19" s="19">
        <v>8999.3700000000008</v>
      </c>
      <c r="P19" s="35">
        <v>2.66</v>
      </c>
    </row>
    <row r="20" spans="1:16" ht="15.75" thickBot="1" x14ac:dyDescent="0.3">
      <c r="H20" s="36"/>
      <c r="M20" s="36"/>
      <c r="P20" s="36"/>
    </row>
    <row r="21" spans="1:16" s="1" customFormat="1" ht="17.25" thickTop="1" thickBot="1" x14ac:dyDescent="0.3">
      <c r="A21" s="7" t="s">
        <v>30</v>
      </c>
      <c r="B21" s="4">
        <f>SUM(B4:B19)</f>
        <v>156199</v>
      </c>
      <c r="C21" s="4">
        <f>SUM(C4:C19)</f>
        <v>1287840</v>
      </c>
      <c r="D21" s="32">
        <f>SUM(D4:D19)/16</f>
        <v>1.7299999999999998</v>
      </c>
      <c r="E21" s="5">
        <f>SUM(E4:E19)</f>
        <v>269729.64</v>
      </c>
      <c r="F21" s="6">
        <f>SUM(F4:F19)/16</f>
        <v>0.13480624999999999</v>
      </c>
      <c r="G21" s="4">
        <f>SUM(G4:G19)</f>
        <v>10896</v>
      </c>
      <c r="H21" s="4">
        <f>SUM(H4:H19)</f>
        <v>72517</v>
      </c>
      <c r="I21" s="4">
        <f>SUM(I4:I19)</f>
        <v>75350</v>
      </c>
      <c r="J21" s="4">
        <f>SUM(J4:J19)</f>
        <v>1785264</v>
      </c>
      <c r="K21" s="32">
        <f>SUM(K4:K19)/16</f>
        <v>0.99937500000000012</v>
      </c>
      <c r="L21" s="4">
        <f>SUM(L4:L19)</f>
        <v>1129</v>
      </c>
      <c r="M21" s="5">
        <f>SUM(M4:M19)</f>
        <v>68781.439999999988</v>
      </c>
      <c r="N21" s="5">
        <f>SUM(N4:N19)</f>
        <v>50972</v>
      </c>
      <c r="O21" s="5">
        <f>SUM(O4:O19)</f>
        <v>163387.1</v>
      </c>
      <c r="P21" s="32">
        <f>SUM(P4:P19)/16</f>
        <v>3.0556250000000009</v>
      </c>
    </row>
    <row r="22" spans="1:16" ht="15.75" thickTop="1" x14ac:dyDescent="0.25"/>
    <row r="23" spans="1:16" ht="75" x14ac:dyDescent="0.25">
      <c r="A23" s="3" t="s">
        <v>31</v>
      </c>
    </row>
    <row r="24" spans="1:16" ht="75" x14ac:dyDescent="0.25">
      <c r="A24" s="3" t="s">
        <v>34</v>
      </c>
    </row>
    <row r="25" spans="1:16" ht="75" x14ac:dyDescent="0.25">
      <c r="A25" s="3" t="s">
        <v>32</v>
      </c>
    </row>
  </sheetData>
  <mergeCells count="4">
    <mergeCell ref="A1:P1"/>
    <mergeCell ref="B2:H2"/>
    <mergeCell ref="I2:M2"/>
    <mergeCell ref="N2:P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DC123A-074D-4A86-952E-A685CC1154AE}">
  <dimension ref="A1:Q22"/>
  <sheetViews>
    <sheetView workbookViewId="0">
      <selection activeCell="M4" sqref="M4"/>
    </sheetView>
  </sheetViews>
  <sheetFormatPr defaultRowHeight="15" x14ac:dyDescent="0.25"/>
  <cols>
    <col min="1" max="1" width="24.5703125" bestFit="1" customWidth="1"/>
    <col min="2" max="2" width="16.5703125" hidden="1" customWidth="1"/>
    <col min="3" max="3" width="10.7109375" hidden="1" customWidth="1"/>
    <col min="4" max="4" width="15.42578125" hidden="1" customWidth="1"/>
    <col min="5" max="5" width="14.7109375" hidden="1" customWidth="1"/>
    <col min="6" max="6" width="11.140625" hidden="1" customWidth="1"/>
    <col min="7" max="7" width="14.140625" hidden="1" customWidth="1"/>
    <col min="8" max="8" width="24.5703125" hidden="1" customWidth="1"/>
    <col min="9" max="9" width="17.85546875" hidden="1" customWidth="1"/>
    <col min="10" max="10" width="10.7109375" bestFit="1" customWidth="1"/>
    <col min="11" max="11" width="9.42578125" bestFit="1" customWidth="1"/>
    <col min="12" max="12" width="18" bestFit="1" customWidth="1"/>
    <col min="13" max="13" width="12" bestFit="1" customWidth="1"/>
    <col min="14" max="14" width="11.140625" bestFit="1" customWidth="1"/>
  </cols>
  <sheetData>
    <row r="1" spans="1:16" s="42" customFormat="1" ht="19.5" customHeight="1" thickTop="1" thickBot="1" x14ac:dyDescent="0.35">
      <c r="A1" s="171" t="s">
        <v>36</v>
      </c>
      <c r="B1" s="172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4"/>
      <c r="O1" s="41"/>
    </row>
    <row r="2" spans="1:16" s="42" customFormat="1" ht="19.5" customHeight="1" thickTop="1" x14ac:dyDescent="0.3">
      <c r="A2" s="43"/>
      <c r="B2" s="44"/>
      <c r="C2" s="175" t="s">
        <v>0</v>
      </c>
      <c r="D2" s="175"/>
      <c r="E2" s="175"/>
      <c r="F2" s="175"/>
      <c r="G2" s="175"/>
      <c r="H2" s="175"/>
      <c r="I2" s="176"/>
      <c r="J2" s="177" t="s">
        <v>1</v>
      </c>
      <c r="K2" s="177"/>
      <c r="L2" s="177"/>
      <c r="M2" s="177"/>
      <c r="N2" s="178"/>
      <c r="O2" s="41"/>
    </row>
    <row r="3" spans="1:16" s="8" customFormat="1" ht="19.5" customHeight="1" x14ac:dyDescent="0.25">
      <c r="A3" s="45" t="s">
        <v>3</v>
      </c>
      <c r="B3" s="46" t="s">
        <v>37</v>
      </c>
      <c r="C3" s="47" t="s">
        <v>4</v>
      </c>
      <c r="D3" s="12" t="s">
        <v>5</v>
      </c>
      <c r="E3" s="23" t="s">
        <v>38</v>
      </c>
      <c r="F3" s="24" t="s">
        <v>7</v>
      </c>
      <c r="G3" s="25" t="s">
        <v>8</v>
      </c>
      <c r="H3" s="31" t="s">
        <v>33</v>
      </c>
      <c r="I3" s="33" t="s">
        <v>9</v>
      </c>
      <c r="J3" s="28" t="s">
        <v>4</v>
      </c>
      <c r="K3" s="29" t="s">
        <v>10</v>
      </c>
      <c r="L3" s="11" t="s">
        <v>6</v>
      </c>
      <c r="M3" s="30" t="s">
        <v>11</v>
      </c>
      <c r="N3" s="33" t="s">
        <v>7</v>
      </c>
      <c r="O3" s="1"/>
    </row>
    <row r="4" spans="1:16" ht="15" customHeight="1" x14ac:dyDescent="0.25">
      <c r="A4" s="48" t="s">
        <v>14</v>
      </c>
      <c r="B4" s="49">
        <v>300</v>
      </c>
      <c r="C4" s="50">
        <v>3218</v>
      </c>
      <c r="D4" s="51">
        <v>26983</v>
      </c>
      <c r="E4" s="52">
        <v>2.65</v>
      </c>
      <c r="F4" s="53">
        <v>8527.7000000000007</v>
      </c>
      <c r="G4" s="54">
        <v>0.1193</v>
      </c>
      <c r="H4" s="55">
        <v>511</v>
      </c>
      <c r="I4" s="37">
        <v>698</v>
      </c>
      <c r="J4" s="56">
        <v>770</v>
      </c>
      <c r="K4" s="56">
        <v>37753</v>
      </c>
      <c r="L4" s="57">
        <v>0.63</v>
      </c>
      <c r="M4" s="56">
        <v>68</v>
      </c>
      <c r="N4" s="40">
        <v>485.4</v>
      </c>
      <c r="O4" s="58"/>
      <c r="P4" s="59"/>
    </row>
    <row r="5" spans="1:16" s="72" customFormat="1" ht="15" customHeight="1" x14ac:dyDescent="0.25">
      <c r="A5" s="60" t="s">
        <v>15</v>
      </c>
      <c r="B5" s="61">
        <v>150</v>
      </c>
      <c r="C5" s="62">
        <v>732</v>
      </c>
      <c r="D5" s="63">
        <v>5729</v>
      </c>
      <c r="E5" s="64">
        <v>5.45</v>
      </c>
      <c r="F5" s="65">
        <v>3989.4</v>
      </c>
      <c r="G5" s="66">
        <v>0.1278</v>
      </c>
      <c r="H5" s="67">
        <v>134</v>
      </c>
      <c r="I5" s="35">
        <v>301</v>
      </c>
      <c r="J5" s="68">
        <v>592</v>
      </c>
      <c r="K5" s="68">
        <v>30758</v>
      </c>
      <c r="L5" s="69">
        <v>0.96</v>
      </c>
      <c r="M5" s="68">
        <v>26</v>
      </c>
      <c r="N5" s="35">
        <v>567.84</v>
      </c>
      <c r="O5" s="70"/>
      <c r="P5" s="71"/>
    </row>
    <row r="6" spans="1:16" ht="15" customHeight="1" x14ac:dyDescent="0.25">
      <c r="A6" s="48" t="s">
        <v>16</v>
      </c>
      <c r="B6" s="73">
        <v>500</v>
      </c>
      <c r="C6" s="74">
        <v>5458</v>
      </c>
      <c r="D6" s="75">
        <v>32427</v>
      </c>
      <c r="E6" s="52">
        <v>2.48</v>
      </c>
      <c r="F6" s="76">
        <v>13535.84</v>
      </c>
      <c r="G6" s="54">
        <v>0.16830000000000001</v>
      </c>
      <c r="H6" s="55">
        <v>724</v>
      </c>
      <c r="I6" s="37">
        <v>811</v>
      </c>
      <c r="J6" s="56">
        <v>1298</v>
      </c>
      <c r="K6" s="56">
        <v>86942</v>
      </c>
      <c r="L6" s="57">
        <v>1.1499999999999999</v>
      </c>
      <c r="M6" s="56">
        <v>81</v>
      </c>
      <c r="N6" s="34">
        <v>1492.28</v>
      </c>
      <c r="O6" s="77"/>
      <c r="P6" s="59"/>
    </row>
    <row r="7" spans="1:16" s="72" customFormat="1" ht="15" customHeight="1" x14ac:dyDescent="0.25">
      <c r="A7" s="60" t="s">
        <v>17</v>
      </c>
      <c r="B7" s="61">
        <v>300</v>
      </c>
      <c r="C7" s="78">
        <v>2935</v>
      </c>
      <c r="D7" s="79">
        <v>23784</v>
      </c>
      <c r="E7" s="64">
        <v>2.74</v>
      </c>
      <c r="F7" s="80">
        <v>8041.9</v>
      </c>
      <c r="G7" s="81">
        <v>0.1234</v>
      </c>
      <c r="H7" s="64">
        <v>529</v>
      </c>
      <c r="I7" s="38">
        <v>562</v>
      </c>
      <c r="J7" s="68">
        <v>1094</v>
      </c>
      <c r="K7" s="68">
        <v>64556</v>
      </c>
      <c r="L7" s="69">
        <v>0.9</v>
      </c>
      <c r="M7" s="68">
        <v>45</v>
      </c>
      <c r="N7" s="35">
        <v>984.75</v>
      </c>
      <c r="O7" s="70"/>
      <c r="P7" s="71"/>
    </row>
    <row r="8" spans="1:16" ht="15" customHeight="1" x14ac:dyDescent="0.25">
      <c r="A8" s="48" t="s">
        <v>18</v>
      </c>
      <c r="B8" s="73">
        <v>50</v>
      </c>
      <c r="C8" s="82">
        <v>511</v>
      </c>
      <c r="D8" s="75">
        <v>4193</v>
      </c>
      <c r="E8" s="55">
        <v>1.95</v>
      </c>
      <c r="F8" s="76">
        <v>996.45</v>
      </c>
      <c r="G8" s="54">
        <v>0.12189999999999999</v>
      </c>
      <c r="H8" s="55">
        <v>141</v>
      </c>
      <c r="I8" s="34">
        <v>133</v>
      </c>
      <c r="J8" s="56">
        <v>456</v>
      </c>
      <c r="K8" s="56">
        <v>23696</v>
      </c>
      <c r="L8" s="57">
        <v>1.2</v>
      </c>
      <c r="M8" s="56">
        <v>34</v>
      </c>
      <c r="N8" s="34">
        <v>546.83000000000004</v>
      </c>
      <c r="O8" s="77"/>
      <c r="P8" s="59"/>
    </row>
    <row r="9" spans="1:16" s="72" customFormat="1" ht="15" customHeight="1" x14ac:dyDescent="0.25">
      <c r="A9" s="60" t="s">
        <v>19</v>
      </c>
      <c r="B9" s="61">
        <v>50</v>
      </c>
      <c r="C9" s="83">
        <v>583</v>
      </c>
      <c r="D9" s="79">
        <v>5245</v>
      </c>
      <c r="E9" s="84">
        <v>2.1</v>
      </c>
      <c r="F9" s="80">
        <v>1224.3</v>
      </c>
      <c r="G9" s="66">
        <v>0.11119999999999999</v>
      </c>
      <c r="H9" s="67">
        <v>107</v>
      </c>
      <c r="I9" s="35">
        <v>186</v>
      </c>
      <c r="J9" s="68">
        <v>288</v>
      </c>
      <c r="K9" s="68">
        <v>16131</v>
      </c>
      <c r="L9" s="69">
        <v>1.05</v>
      </c>
      <c r="M9" s="68">
        <v>59</v>
      </c>
      <c r="N9" s="35">
        <v>302.45999999999998</v>
      </c>
      <c r="O9" s="70"/>
      <c r="P9" s="71"/>
    </row>
    <row r="10" spans="1:16" ht="15" customHeight="1" x14ac:dyDescent="0.25">
      <c r="A10" s="48" t="s">
        <v>20</v>
      </c>
      <c r="B10" s="73">
        <v>150</v>
      </c>
      <c r="C10" s="74">
        <v>2247</v>
      </c>
      <c r="D10" s="75">
        <v>10945</v>
      </c>
      <c r="E10" s="52">
        <v>1.9</v>
      </c>
      <c r="F10" s="76">
        <v>4269.3</v>
      </c>
      <c r="G10" s="54">
        <v>0.20530000000000001</v>
      </c>
      <c r="H10" s="55">
        <v>245</v>
      </c>
      <c r="I10" s="37">
        <v>536</v>
      </c>
      <c r="J10" s="56">
        <v>239</v>
      </c>
      <c r="K10" s="56">
        <v>13392</v>
      </c>
      <c r="L10" s="57">
        <v>1.07</v>
      </c>
      <c r="M10" s="56">
        <v>44</v>
      </c>
      <c r="N10" s="34">
        <v>255.89</v>
      </c>
      <c r="O10" s="77"/>
      <c r="P10" s="59"/>
    </row>
    <row r="11" spans="1:16" s="72" customFormat="1" ht="15" customHeight="1" x14ac:dyDescent="0.25">
      <c r="A11" s="60" t="s">
        <v>21</v>
      </c>
      <c r="B11" s="61">
        <v>67</v>
      </c>
      <c r="C11" s="78">
        <v>1284</v>
      </c>
      <c r="D11" s="79">
        <v>7296</v>
      </c>
      <c r="E11" s="85">
        <v>1.4</v>
      </c>
      <c r="F11" s="80">
        <v>1797.6</v>
      </c>
      <c r="G11" s="81">
        <v>0.17599999999999999</v>
      </c>
      <c r="H11" s="64">
        <v>128</v>
      </c>
      <c r="I11" s="38">
        <v>207</v>
      </c>
      <c r="J11" s="68">
        <v>502</v>
      </c>
      <c r="K11" s="68">
        <v>27585</v>
      </c>
      <c r="L11" s="69">
        <v>0.49</v>
      </c>
      <c r="M11" s="68">
        <v>35</v>
      </c>
      <c r="N11" s="35">
        <v>245.76</v>
      </c>
      <c r="O11" s="70"/>
      <c r="P11" s="71"/>
    </row>
    <row r="12" spans="1:16" ht="15" customHeight="1" x14ac:dyDescent="0.25">
      <c r="A12" s="48" t="s">
        <v>22</v>
      </c>
      <c r="B12" s="73">
        <v>100</v>
      </c>
      <c r="C12" s="74">
        <v>1830</v>
      </c>
      <c r="D12" s="75">
        <v>12842</v>
      </c>
      <c r="E12" s="52">
        <v>1.45</v>
      </c>
      <c r="F12" s="76">
        <v>2653.5</v>
      </c>
      <c r="G12" s="54">
        <v>0.14249999999999999</v>
      </c>
      <c r="H12" s="55">
        <v>243</v>
      </c>
      <c r="I12" s="34">
        <v>346</v>
      </c>
      <c r="J12" s="56">
        <v>531</v>
      </c>
      <c r="K12" s="56">
        <v>33979</v>
      </c>
      <c r="L12" s="57">
        <v>0.7</v>
      </c>
      <c r="M12" s="56">
        <v>29</v>
      </c>
      <c r="N12" s="86">
        <v>371.65</v>
      </c>
      <c r="O12" s="77"/>
      <c r="P12" s="59"/>
    </row>
    <row r="13" spans="1:16" s="72" customFormat="1" ht="15" customHeight="1" x14ac:dyDescent="0.25">
      <c r="A13" s="60" t="s">
        <v>23</v>
      </c>
      <c r="B13" s="61">
        <v>150</v>
      </c>
      <c r="C13" s="78">
        <v>1563</v>
      </c>
      <c r="D13" s="79">
        <v>13455</v>
      </c>
      <c r="E13" s="85">
        <v>2.4</v>
      </c>
      <c r="F13" s="80">
        <v>3751.2</v>
      </c>
      <c r="G13" s="81">
        <v>0.1162</v>
      </c>
      <c r="H13" s="64">
        <v>225</v>
      </c>
      <c r="I13" s="35">
        <v>313</v>
      </c>
      <c r="J13" s="68">
        <v>722</v>
      </c>
      <c r="K13" s="68">
        <v>55617</v>
      </c>
      <c r="L13" s="69">
        <v>1.1000000000000001</v>
      </c>
      <c r="M13" s="68">
        <v>59</v>
      </c>
      <c r="N13" s="35">
        <v>794.53</v>
      </c>
      <c r="O13" s="70"/>
      <c r="P13" s="71"/>
    </row>
    <row r="14" spans="1:16" ht="15" customHeight="1" x14ac:dyDescent="0.25">
      <c r="A14" s="48" t="s">
        <v>24</v>
      </c>
      <c r="B14" s="73">
        <v>200</v>
      </c>
      <c r="C14" s="87">
        <v>1866</v>
      </c>
      <c r="D14" s="75">
        <v>12885</v>
      </c>
      <c r="E14" s="55">
        <v>2.95</v>
      </c>
      <c r="F14" s="76">
        <v>5504.7</v>
      </c>
      <c r="G14" s="54">
        <v>0.14480000000000001</v>
      </c>
      <c r="H14" s="55">
        <v>232</v>
      </c>
      <c r="I14" s="34">
        <v>426</v>
      </c>
      <c r="J14" s="56">
        <v>471</v>
      </c>
      <c r="K14" s="56">
        <v>34860</v>
      </c>
      <c r="L14" s="57">
        <v>1.1499999999999999</v>
      </c>
      <c r="M14" s="56">
        <v>31</v>
      </c>
      <c r="N14" s="34">
        <v>541.75</v>
      </c>
      <c r="O14" s="77"/>
      <c r="P14" s="59"/>
    </row>
    <row r="15" spans="1:16" s="72" customFormat="1" ht="15" customHeight="1" x14ac:dyDescent="0.25">
      <c r="A15" s="60" t="s">
        <v>25</v>
      </c>
      <c r="B15" s="61">
        <v>33</v>
      </c>
      <c r="C15" s="78">
        <v>436</v>
      </c>
      <c r="D15" s="79">
        <v>4275</v>
      </c>
      <c r="E15" s="85">
        <v>1.75</v>
      </c>
      <c r="F15" s="80">
        <v>763</v>
      </c>
      <c r="G15" s="81">
        <v>0.10199999999999999</v>
      </c>
      <c r="H15" s="64">
        <v>85</v>
      </c>
      <c r="I15" s="35">
        <v>114</v>
      </c>
      <c r="J15" s="68">
        <v>273</v>
      </c>
      <c r="K15" s="68">
        <v>21548</v>
      </c>
      <c r="L15" s="69">
        <v>0.9</v>
      </c>
      <c r="M15" s="68">
        <v>29</v>
      </c>
      <c r="N15" s="35">
        <v>245.48</v>
      </c>
      <c r="O15" s="70"/>
      <c r="P15" s="71"/>
    </row>
    <row r="16" spans="1:16" ht="15" customHeight="1" x14ac:dyDescent="0.25">
      <c r="A16" s="48" t="s">
        <v>26</v>
      </c>
      <c r="B16" s="73">
        <v>200</v>
      </c>
      <c r="C16" s="74">
        <v>2449</v>
      </c>
      <c r="D16" s="75">
        <v>19452</v>
      </c>
      <c r="E16" s="52">
        <v>2.33</v>
      </c>
      <c r="F16" s="76">
        <v>5706.17</v>
      </c>
      <c r="G16" s="54">
        <v>0.12590000000000001</v>
      </c>
      <c r="H16" s="55">
        <v>392</v>
      </c>
      <c r="I16" s="34">
        <v>491</v>
      </c>
      <c r="J16" s="56">
        <v>366</v>
      </c>
      <c r="K16" s="56">
        <v>29614</v>
      </c>
      <c r="L16" s="57">
        <v>0.9</v>
      </c>
      <c r="M16" s="56">
        <v>62</v>
      </c>
      <c r="N16" s="34">
        <v>329.04</v>
      </c>
      <c r="O16" s="77"/>
      <c r="P16" s="59"/>
    </row>
    <row r="17" spans="1:17" s="72" customFormat="1" ht="15" customHeight="1" x14ac:dyDescent="0.25">
      <c r="A17" s="60" t="s">
        <v>27</v>
      </c>
      <c r="B17" s="61">
        <v>150</v>
      </c>
      <c r="C17" s="78">
        <v>1573</v>
      </c>
      <c r="D17" s="79">
        <v>14090</v>
      </c>
      <c r="E17" s="64">
        <v>2.57</v>
      </c>
      <c r="F17" s="80">
        <v>4042.61</v>
      </c>
      <c r="G17" s="81">
        <v>0.1116</v>
      </c>
      <c r="H17" s="64">
        <v>241</v>
      </c>
      <c r="I17" s="35">
        <v>284</v>
      </c>
      <c r="J17" s="68">
        <v>580</v>
      </c>
      <c r="K17" s="68">
        <v>43514</v>
      </c>
      <c r="L17" s="69">
        <v>0.83</v>
      </c>
      <c r="M17" s="68">
        <v>49</v>
      </c>
      <c r="N17" s="35">
        <v>481.55</v>
      </c>
      <c r="O17" s="70"/>
      <c r="P17" s="71"/>
    </row>
    <row r="18" spans="1:17" ht="15" customHeight="1" x14ac:dyDescent="0.25">
      <c r="A18" s="88" t="s">
        <v>28</v>
      </c>
      <c r="B18" s="73">
        <v>100</v>
      </c>
      <c r="C18" s="74">
        <v>1094</v>
      </c>
      <c r="D18" s="75">
        <v>10195</v>
      </c>
      <c r="E18" s="52">
        <v>2.1</v>
      </c>
      <c r="F18" s="76">
        <v>2297.4</v>
      </c>
      <c r="G18" s="54">
        <v>0.10730000000000001</v>
      </c>
      <c r="H18" s="55">
        <v>183</v>
      </c>
      <c r="I18" s="34">
        <v>210</v>
      </c>
      <c r="J18" s="56">
        <v>777</v>
      </c>
      <c r="K18" s="56">
        <v>59841</v>
      </c>
      <c r="L18" s="57">
        <v>0.93</v>
      </c>
      <c r="M18" s="56">
        <v>55</v>
      </c>
      <c r="N18" s="34">
        <v>722.75</v>
      </c>
      <c r="O18" s="77"/>
      <c r="P18" s="59"/>
    </row>
    <row r="19" spans="1:17" s="72" customFormat="1" ht="15" customHeight="1" x14ac:dyDescent="0.25">
      <c r="A19" s="60" t="s">
        <v>29</v>
      </c>
      <c r="B19" s="61">
        <v>150</v>
      </c>
      <c r="C19" s="89">
        <v>1688</v>
      </c>
      <c r="D19" s="79">
        <v>13248</v>
      </c>
      <c r="E19" s="64">
        <v>2.5099999999999998</v>
      </c>
      <c r="F19" s="80">
        <v>4236.88</v>
      </c>
      <c r="G19" s="81">
        <v>0.12740000000000001</v>
      </c>
      <c r="H19" s="64">
        <v>275</v>
      </c>
      <c r="I19" s="35">
        <v>452</v>
      </c>
      <c r="J19" s="68">
        <v>278</v>
      </c>
      <c r="K19" s="68">
        <v>22801</v>
      </c>
      <c r="L19" s="69">
        <v>1.06</v>
      </c>
      <c r="M19" s="68">
        <v>36</v>
      </c>
      <c r="N19" s="90">
        <v>294.75</v>
      </c>
      <c r="O19" s="70"/>
      <c r="P19" s="91"/>
      <c r="Q19" s="91"/>
    </row>
    <row r="20" spans="1:17" ht="15" customHeight="1" thickBot="1" x14ac:dyDescent="0.3">
      <c r="A20" s="92"/>
      <c r="B20" s="93"/>
      <c r="C20" s="94"/>
      <c r="D20" s="59"/>
      <c r="E20" s="59"/>
      <c r="F20" s="59"/>
      <c r="G20" s="95"/>
      <c r="H20" s="59"/>
      <c r="I20" s="59"/>
      <c r="J20" s="94"/>
      <c r="K20" s="59"/>
      <c r="L20" s="59"/>
      <c r="M20" s="59"/>
      <c r="N20" s="96"/>
      <c r="O20" s="77"/>
      <c r="P20" s="97"/>
    </row>
    <row r="21" spans="1:17" s="1" customFormat="1" ht="19.5" customHeight="1" thickTop="1" thickBot="1" x14ac:dyDescent="0.3">
      <c r="A21" s="98" t="s">
        <v>30</v>
      </c>
      <c r="B21" s="4">
        <v>2650</v>
      </c>
      <c r="C21" s="99">
        <v>29467</v>
      </c>
      <c r="D21" s="100">
        <v>217044</v>
      </c>
      <c r="E21" s="101">
        <v>2.42</v>
      </c>
      <c r="F21" s="5">
        <v>71337.95</v>
      </c>
      <c r="G21" s="102">
        <v>0.13320000000000001</v>
      </c>
      <c r="H21" s="4">
        <v>4395</v>
      </c>
      <c r="I21" s="103">
        <v>6070</v>
      </c>
      <c r="J21" s="4">
        <v>9237</v>
      </c>
      <c r="K21" s="104">
        <v>602587</v>
      </c>
      <c r="L21" s="105">
        <v>0.94</v>
      </c>
      <c r="M21" s="4">
        <v>742</v>
      </c>
      <c r="N21" s="5">
        <v>8662.7099999999991</v>
      </c>
      <c r="O21" s="106"/>
    </row>
    <row r="22" spans="1:17" ht="15.75" thickTop="1" x14ac:dyDescent="0.25"/>
  </sheetData>
  <mergeCells count="3">
    <mergeCell ref="A1:N1"/>
    <mergeCell ref="C2:I2"/>
    <mergeCell ref="J2:N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5</vt:i4>
      </vt:variant>
    </vt:vector>
  </HeadingPairs>
  <TitlesOfParts>
    <vt:vector size="5" baseType="lpstr">
      <vt:lpstr>2022 - 2023 Genel Rapor</vt:lpstr>
      <vt:lpstr>Ocak</vt:lpstr>
      <vt:lpstr>Şubat</vt:lpstr>
      <vt:lpstr>G2</vt:lpstr>
      <vt:lpstr>Aralık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kazım</dc:creator>
  <cp:lastModifiedBy>kazım</cp:lastModifiedBy>
  <dcterms:created xsi:type="dcterms:W3CDTF">2022-12-26T22:57:56Z</dcterms:created>
  <dcterms:modified xsi:type="dcterms:W3CDTF">2023-03-09T12:42:47Z</dcterms:modified>
</cp:coreProperties>
</file>